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786acbfac9a11d/Desktop/LINE INVOICE/"/>
    </mc:Choice>
  </mc:AlternateContent>
  <xr:revisionPtr revIDLastSave="0" documentId="8_{B95386BB-DD63-4D6D-B6D6-FE521CC3DB42}" xr6:coauthVersionLast="47" xr6:coauthVersionMax="47" xr10:uidLastSave="{00000000-0000-0000-0000-000000000000}"/>
  <bookViews>
    <workbookView xWindow="-108" yWindow="-108" windowWidth="23256" windowHeight="12456" firstSheet="37" activeTab="48" xr2:uid="{00000000-000D-0000-FFFF-FFFF00000000}"/>
  </bookViews>
  <sheets>
    <sheet name="ICICI " sheetId="3" r:id="rId1"/>
    <sheet name="Sheet1" sheetId="4" r:id="rId2"/>
    <sheet name="Sheet2" sheetId="5" r:id="rId3"/>
    <sheet name="AUG Bill" sheetId="6" r:id="rId4"/>
    <sheet name="OCt18" sheetId="7" r:id="rId5"/>
    <sheet name="Sheet3" sheetId="8" r:id="rId6"/>
    <sheet name="DEc18" sheetId="9" r:id="rId7"/>
    <sheet name="Jan19" sheetId="10" r:id="rId8"/>
    <sheet name="Feb19" sheetId="11" r:id="rId9"/>
    <sheet name="Mar19" sheetId="12" r:id="rId10"/>
    <sheet name="April19" sheetId="13" r:id="rId11"/>
    <sheet name="May19" sheetId="14" r:id="rId12"/>
    <sheet name="Julne2019" sheetId="15" r:id="rId13"/>
    <sheet name="JUly19" sheetId="16" r:id="rId14"/>
    <sheet name="Aug19" sheetId="17" r:id="rId15"/>
    <sheet name="Sep19" sheetId="18" r:id="rId16"/>
    <sheet name="Oct19" sheetId="19" r:id="rId17"/>
    <sheet name="DEc" sheetId="20" r:id="rId18"/>
    <sheet name="Jan20" sheetId="21" r:id="rId19"/>
    <sheet name="Feb20" sheetId="22" r:id="rId20"/>
    <sheet name="Mar20" sheetId="23" r:id="rId21"/>
    <sheet name="Apl.20" sheetId="24" r:id="rId22"/>
    <sheet name="May20" sheetId="25" r:id="rId23"/>
    <sheet name="June20" sheetId="26" r:id="rId24"/>
    <sheet name="July20" sheetId="27" r:id="rId25"/>
    <sheet name="Aug20" sheetId="28" r:id="rId26"/>
    <sheet name="Sep20" sheetId="29" r:id="rId27"/>
    <sheet name="Oct20" sheetId="30" r:id="rId28"/>
    <sheet name="Nov20" sheetId="31" r:id="rId29"/>
    <sheet name="Dec20" sheetId="32" r:id="rId30"/>
    <sheet name="Jan21" sheetId="33" r:id="rId31"/>
    <sheet name="Feb21" sheetId="34" r:id="rId32"/>
    <sheet name="Mar21" sheetId="35" r:id="rId33"/>
    <sheet name="Aprl21" sheetId="36" r:id="rId34"/>
    <sheet name="May21" sheetId="37" r:id="rId35"/>
    <sheet name="jUNE21" sheetId="38" r:id="rId36"/>
    <sheet name="July21" sheetId="39" r:id="rId37"/>
    <sheet name="Aug21" sheetId="40" r:id="rId38"/>
    <sheet name="Sep21" sheetId="41" r:id="rId39"/>
    <sheet name="Oct21" sheetId="42" r:id="rId40"/>
    <sheet name="Nov21" sheetId="43" r:id="rId41"/>
    <sheet name="Dec21" sheetId="44" r:id="rId42"/>
    <sheet name="Jan22" sheetId="47" r:id="rId43"/>
    <sheet name="Feb 22" sheetId="45" r:id="rId44"/>
    <sheet name="Mar22" sheetId="46" r:id="rId45"/>
    <sheet name="Apl22" sheetId="48" r:id="rId46"/>
    <sheet name="May22" sheetId="49" r:id="rId47"/>
    <sheet name="June 22" sheetId="50" r:id="rId48"/>
    <sheet name="July 22" sheetId="51" r:id="rId49"/>
  </sheets>
  <definedNames>
    <definedName name="_xlnm._FilterDatabase" localSheetId="0" hidden="1">'ICICI '!$D$1:$O$1</definedName>
    <definedName name="_xlnm._FilterDatabase" localSheetId="2" hidden="1">Sheet2!$B$1:$O$1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9" i="51" l="1"/>
  <c r="O19" i="51"/>
  <c r="N19" i="51"/>
  <c r="M19" i="51"/>
  <c r="L19" i="51"/>
  <c r="K19" i="51"/>
  <c r="J19" i="51"/>
  <c r="I19" i="51"/>
  <c r="H19" i="51"/>
  <c r="G19" i="51"/>
  <c r="F19" i="51"/>
  <c r="E19" i="51"/>
  <c r="D19" i="51"/>
  <c r="U19" i="50"/>
  <c r="O19" i="50"/>
  <c r="N19" i="50"/>
  <c r="M19" i="50"/>
  <c r="L19" i="50"/>
  <c r="K19" i="50"/>
  <c r="J19" i="50"/>
  <c r="I19" i="50"/>
  <c r="H19" i="50"/>
  <c r="G19" i="50"/>
  <c r="F19" i="50"/>
  <c r="E19" i="50"/>
  <c r="D19" i="50"/>
  <c r="U19" i="49"/>
  <c r="O19" i="49"/>
  <c r="N19" i="49"/>
  <c r="M19" i="49"/>
  <c r="L19" i="49"/>
  <c r="K19" i="49"/>
  <c r="J19" i="49"/>
  <c r="I19" i="49"/>
  <c r="H19" i="49"/>
  <c r="G19" i="49"/>
  <c r="F19" i="49"/>
  <c r="E19" i="49"/>
  <c r="D19" i="49"/>
  <c r="U18" i="48"/>
  <c r="O18" i="48"/>
  <c r="N18" i="48"/>
  <c r="M18" i="48"/>
  <c r="L18" i="48"/>
  <c r="K18" i="48"/>
  <c r="J18" i="48"/>
  <c r="I18" i="48"/>
  <c r="H18" i="48"/>
  <c r="G18" i="48"/>
  <c r="F18" i="48"/>
  <c r="E18" i="48"/>
  <c r="D18" i="48"/>
  <c r="U18" i="46"/>
  <c r="O18" i="46"/>
  <c r="N18" i="46"/>
  <c r="M18" i="46"/>
  <c r="L18" i="46"/>
  <c r="K18" i="46"/>
  <c r="J18" i="46"/>
  <c r="I18" i="46"/>
  <c r="H18" i="46"/>
  <c r="G18" i="46"/>
  <c r="F18" i="46"/>
  <c r="E18" i="46"/>
  <c r="D18" i="46"/>
  <c r="V19" i="47"/>
  <c r="P19" i="47"/>
  <c r="O19" i="47"/>
  <c r="N19" i="47"/>
  <c r="M19" i="47"/>
  <c r="L19" i="47"/>
  <c r="K19" i="47"/>
  <c r="J19" i="47"/>
  <c r="I19" i="47"/>
  <c r="H19" i="47"/>
  <c r="G19" i="47"/>
  <c r="F19" i="47"/>
  <c r="E19" i="47"/>
  <c r="P27" i="45"/>
  <c r="U19" i="45"/>
  <c r="O19" i="45"/>
  <c r="N19" i="45"/>
  <c r="M19" i="45"/>
  <c r="L19" i="45"/>
  <c r="K19" i="45"/>
  <c r="J19" i="45"/>
  <c r="I19" i="45"/>
  <c r="H19" i="45"/>
  <c r="G19" i="45"/>
  <c r="F19" i="45"/>
  <c r="E19" i="45"/>
  <c r="D19" i="45"/>
  <c r="U18" i="44"/>
  <c r="O18" i="44"/>
  <c r="N18" i="44"/>
  <c r="M18" i="44"/>
  <c r="L18" i="44"/>
  <c r="K18" i="44"/>
  <c r="J18" i="44"/>
  <c r="I18" i="44"/>
  <c r="H18" i="44"/>
  <c r="G18" i="44"/>
  <c r="F18" i="44"/>
  <c r="E18" i="44"/>
  <c r="D18" i="44"/>
  <c r="U18" i="43"/>
  <c r="O18" i="43"/>
  <c r="N18" i="43"/>
  <c r="M18" i="43"/>
  <c r="L18" i="43"/>
  <c r="K18" i="43"/>
  <c r="J18" i="43"/>
  <c r="I18" i="43"/>
  <c r="H18" i="43"/>
  <c r="G18" i="43"/>
  <c r="F18" i="43"/>
  <c r="E18" i="43"/>
  <c r="D18" i="43"/>
  <c r="U18" i="42"/>
  <c r="O18" i="42"/>
  <c r="N18" i="42"/>
  <c r="M18" i="42"/>
  <c r="L18" i="42"/>
  <c r="K18" i="42"/>
  <c r="J18" i="42"/>
  <c r="I18" i="42"/>
  <c r="H18" i="42"/>
  <c r="G18" i="42"/>
  <c r="F18" i="42"/>
  <c r="E18" i="42"/>
  <c r="D18" i="42"/>
  <c r="U18" i="41"/>
  <c r="O18" i="41"/>
  <c r="N18" i="41"/>
  <c r="M18" i="41"/>
  <c r="L18" i="41"/>
  <c r="K18" i="41"/>
  <c r="J18" i="41"/>
  <c r="I18" i="41"/>
  <c r="H18" i="41"/>
  <c r="G18" i="41"/>
  <c r="F18" i="41"/>
  <c r="E18" i="41"/>
  <c r="D18" i="41"/>
  <c r="U17" i="40"/>
  <c r="O17" i="40"/>
  <c r="N17" i="40"/>
  <c r="M17" i="40"/>
  <c r="L17" i="40"/>
  <c r="K17" i="40"/>
  <c r="J17" i="40"/>
  <c r="I17" i="40"/>
  <c r="H17" i="40"/>
  <c r="G17" i="40"/>
  <c r="F17" i="40"/>
  <c r="E17" i="40"/>
  <c r="D17" i="40"/>
  <c r="U17" i="39"/>
  <c r="O17" i="39"/>
  <c r="N17" i="39"/>
  <c r="M17" i="39"/>
  <c r="L17" i="39"/>
  <c r="K17" i="39"/>
  <c r="J17" i="39"/>
  <c r="I17" i="39"/>
  <c r="H17" i="39"/>
  <c r="G17" i="39"/>
  <c r="F17" i="39"/>
  <c r="E17" i="39"/>
  <c r="D17" i="39"/>
  <c r="U17" i="38"/>
  <c r="O17" i="38"/>
  <c r="N17" i="38"/>
  <c r="M17" i="38"/>
  <c r="L17" i="38"/>
  <c r="K17" i="38"/>
  <c r="J17" i="38"/>
  <c r="I17" i="38"/>
  <c r="H17" i="38"/>
  <c r="G17" i="38"/>
  <c r="F17" i="38"/>
  <c r="E17" i="38"/>
  <c r="D17" i="38"/>
  <c r="G18" i="37"/>
  <c r="U18" i="37"/>
  <c r="O18" i="37"/>
  <c r="N18" i="37"/>
  <c r="M18" i="37"/>
  <c r="L18" i="37"/>
  <c r="K18" i="37"/>
  <c r="J18" i="37"/>
  <c r="I18" i="37"/>
  <c r="H18" i="37"/>
  <c r="F18" i="37"/>
  <c r="E18" i="37"/>
  <c r="D18" i="37"/>
  <c r="U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U16" i="35"/>
  <c r="E16" i="35"/>
  <c r="F16" i="35"/>
  <c r="G16" i="35"/>
  <c r="H16" i="35"/>
  <c r="I16" i="35"/>
  <c r="J16" i="35"/>
  <c r="K16" i="35"/>
  <c r="L16" i="35"/>
  <c r="M16" i="35"/>
  <c r="N16" i="35"/>
  <c r="O16" i="35"/>
  <c r="D16" i="35"/>
  <c r="H17" i="34"/>
  <c r="K17" i="34"/>
  <c r="L17" i="34"/>
  <c r="D17" i="34"/>
  <c r="U15" i="34"/>
  <c r="E15" i="34"/>
  <c r="E17" i="34" s="1"/>
  <c r="F15" i="34"/>
  <c r="F17" i="34" s="1"/>
  <c r="G15" i="34"/>
  <c r="G17" i="34" s="1"/>
  <c r="H15" i="34"/>
  <c r="I15" i="34"/>
  <c r="I17" i="34" s="1"/>
  <c r="J15" i="34"/>
  <c r="J17" i="34" s="1"/>
  <c r="K15" i="34"/>
  <c r="L15" i="34"/>
  <c r="M15" i="34"/>
  <c r="M17" i="34" s="1"/>
  <c r="N15" i="34"/>
  <c r="N17" i="34" s="1"/>
  <c r="O15" i="34"/>
  <c r="O17" i="34" s="1"/>
  <c r="D15" i="34"/>
  <c r="S24" i="33"/>
  <c r="U16" i="33"/>
  <c r="E16" i="33"/>
  <c r="F16" i="33"/>
  <c r="G16" i="33"/>
  <c r="H16" i="33"/>
  <c r="I16" i="33"/>
  <c r="J16" i="33"/>
  <c r="K16" i="33"/>
  <c r="L16" i="33"/>
  <c r="M16" i="33"/>
  <c r="N16" i="33"/>
  <c r="D16" i="33"/>
  <c r="P19" i="51" l="1"/>
  <c r="P19" i="50"/>
  <c r="P17" i="34"/>
  <c r="P19" i="34" s="1"/>
  <c r="W19" i="34" s="1"/>
  <c r="W21" i="34" s="1"/>
  <c r="W23" i="34" s="1"/>
  <c r="P16" i="35"/>
  <c r="R19" i="35" s="1"/>
  <c r="P19" i="49"/>
  <c r="P18" i="48"/>
  <c r="P18" i="46"/>
  <c r="Q19" i="47"/>
  <c r="P19" i="45"/>
  <c r="P18" i="44"/>
  <c r="P18" i="43"/>
  <c r="P18" i="42"/>
  <c r="P18" i="41"/>
  <c r="P17" i="40"/>
  <c r="P17" i="39"/>
  <c r="P17" i="38"/>
  <c r="P18" i="37"/>
  <c r="P16" i="36"/>
  <c r="R19" i="36" s="1"/>
  <c r="P15" i="34"/>
  <c r="U16" i="34" s="1"/>
  <c r="P16" i="33"/>
  <c r="P18" i="33" s="1"/>
  <c r="V18" i="33" s="1"/>
  <c r="T17" i="32"/>
  <c r="U17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V17" i="32" l="1"/>
  <c r="P17" i="32"/>
  <c r="P19" i="32" s="1"/>
  <c r="G16" i="31"/>
  <c r="R16" i="31" s="1"/>
  <c r="H16" i="31"/>
  <c r="I16" i="31"/>
  <c r="J16" i="31"/>
  <c r="K16" i="31"/>
  <c r="L16" i="31"/>
  <c r="M16" i="31"/>
  <c r="N16" i="31"/>
  <c r="O16" i="31"/>
  <c r="P16" i="31"/>
  <c r="Q16" i="31"/>
  <c r="F16" i="31"/>
  <c r="W16" i="31"/>
  <c r="X16" i="31" s="1"/>
  <c r="R20" i="31" l="1"/>
  <c r="R22" i="31" s="1"/>
  <c r="V17" i="30"/>
  <c r="U17" i="30"/>
  <c r="E17" i="30"/>
  <c r="F17" i="30"/>
  <c r="P17" i="30" s="1"/>
  <c r="P20" i="30" s="1"/>
  <c r="G17" i="30"/>
  <c r="H17" i="30"/>
  <c r="I17" i="30"/>
  <c r="J17" i="30"/>
  <c r="K17" i="30"/>
  <c r="L17" i="30"/>
  <c r="M17" i="30"/>
  <c r="N17" i="30"/>
  <c r="O17" i="30"/>
  <c r="D17" i="30"/>
  <c r="L24" i="29" l="1"/>
  <c r="M24" i="29"/>
  <c r="U24" i="29"/>
  <c r="W22" i="29"/>
  <c r="W18" i="29" l="1"/>
  <c r="W24" i="29" s="1"/>
  <c r="E18" i="29"/>
  <c r="E24" i="29" s="1"/>
  <c r="F18" i="29"/>
  <c r="F24" i="29" s="1"/>
  <c r="G18" i="29"/>
  <c r="G24" i="29" s="1"/>
  <c r="H18" i="29"/>
  <c r="H24" i="29" s="1"/>
  <c r="I18" i="29"/>
  <c r="I24" i="29" s="1"/>
  <c r="J18" i="29"/>
  <c r="J24" i="29" s="1"/>
  <c r="K18" i="29"/>
  <c r="K24" i="29" s="1"/>
  <c r="D18" i="29"/>
  <c r="D24" i="29" s="1"/>
  <c r="D14" i="28" l="1"/>
  <c r="E14" i="28"/>
  <c r="F14" i="28"/>
  <c r="G14" i="28"/>
  <c r="H14" i="28"/>
  <c r="I14" i="28"/>
  <c r="J14" i="28"/>
  <c r="K14" i="28"/>
  <c r="C14" i="28"/>
  <c r="P14" i="28" l="1"/>
  <c r="P16" i="28" s="1"/>
  <c r="S15" i="27"/>
  <c r="T15" i="27"/>
  <c r="R15" i="27"/>
  <c r="U15" i="27" s="1"/>
  <c r="E15" i="27"/>
  <c r="H15" i="27"/>
  <c r="I15" i="27"/>
  <c r="D15" i="27"/>
  <c r="M15" i="27" s="1"/>
  <c r="E16" i="26" l="1"/>
  <c r="F16" i="26"/>
  <c r="G16" i="26"/>
  <c r="H16" i="26"/>
  <c r="I16" i="26"/>
  <c r="D16" i="26"/>
  <c r="P16" i="26" s="1"/>
  <c r="R18" i="25" l="1"/>
  <c r="R14" i="25"/>
  <c r="H18" i="25"/>
  <c r="J18" i="25"/>
  <c r="K18" i="25"/>
  <c r="P18" i="25"/>
  <c r="E14" i="25"/>
  <c r="E18" i="25" s="1"/>
  <c r="F14" i="25"/>
  <c r="F18" i="25" s="1"/>
  <c r="G14" i="25"/>
  <c r="G18" i="25" s="1"/>
  <c r="H14" i="25"/>
  <c r="I14" i="25"/>
  <c r="I18" i="25" s="1"/>
  <c r="J14" i="25"/>
  <c r="K14" i="25"/>
  <c r="L14" i="25"/>
  <c r="L18" i="25" s="1"/>
  <c r="M14" i="25"/>
  <c r="M18" i="25" s="1"/>
  <c r="N14" i="25"/>
  <c r="N18" i="25" s="1"/>
  <c r="O14" i="25"/>
  <c r="O18" i="25" s="1"/>
  <c r="P14" i="25"/>
  <c r="Q18" i="25" l="1"/>
  <c r="T16" i="24"/>
  <c r="S16" i="24"/>
  <c r="F16" i="24"/>
  <c r="G16" i="24"/>
  <c r="H16" i="24"/>
  <c r="I16" i="24"/>
  <c r="J16" i="24"/>
  <c r="K16" i="24"/>
  <c r="L16" i="24"/>
  <c r="M16" i="24"/>
  <c r="N16" i="24"/>
  <c r="O16" i="24"/>
  <c r="P16" i="24"/>
  <c r="E16" i="24"/>
  <c r="D16" i="24"/>
  <c r="C16" i="23" l="1"/>
  <c r="P16" i="23"/>
  <c r="D16" i="23"/>
  <c r="E16" i="23"/>
  <c r="F16" i="23"/>
  <c r="G16" i="23"/>
  <c r="H16" i="23"/>
  <c r="N16" i="23" s="1"/>
  <c r="P18" i="23" s="1"/>
  <c r="I16" i="23"/>
  <c r="J16" i="23"/>
  <c r="S16" i="23"/>
  <c r="L16" i="23"/>
  <c r="M16" i="23"/>
  <c r="L23" i="22" l="1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C15" i="22"/>
  <c r="M17" i="21" l="1"/>
  <c r="S17" i="21"/>
  <c r="N17" i="21"/>
  <c r="D17" i="21"/>
  <c r="E17" i="21"/>
  <c r="F17" i="21"/>
  <c r="G17" i="21"/>
  <c r="H17" i="21"/>
  <c r="I17" i="21"/>
  <c r="J17" i="21"/>
  <c r="K17" i="21"/>
  <c r="L17" i="21"/>
  <c r="C17" i="21"/>
  <c r="O17" i="21" l="1"/>
  <c r="D15" i="20"/>
  <c r="Q15" i="20" s="1"/>
  <c r="E15" i="20"/>
  <c r="F15" i="20"/>
  <c r="G15" i="20"/>
  <c r="H15" i="20"/>
  <c r="I15" i="20"/>
  <c r="J15" i="20"/>
  <c r="K15" i="20"/>
  <c r="L15" i="20"/>
  <c r="M15" i="20"/>
  <c r="N15" i="20"/>
  <c r="O15" i="20"/>
  <c r="P15" i="20"/>
  <c r="C15" i="20"/>
  <c r="N15" i="19" l="1"/>
  <c r="M15" i="19"/>
  <c r="D15" i="19"/>
  <c r="E15" i="19"/>
  <c r="F15" i="19"/>
  <c r="G15" i="19"/>
  <c r="H15" i="19"/>
  <c r="I15" i="19"/>
  <c r="J15" i="19"/>
  <c r="C15" i="19"/>
  <c r="O15" i="19" l="1"/>
  <c r="K15" i="19"/>
  <c r="T11" i="19"/>
  <c r="K17" i="19"/>
  <c r="Q17" i="19" s="1"/>
  <c r="S25" i="18"/>
  <c r="S27" i="18" s="1"/>
  <c r="Q15" i="19" l="1"/>
  <c r="V10" i="18"/>
  <c r="U14" i="18"/>
  <c r="R13" i="17"/>
  <c r="S10" i="18"/>
  <c r="S12" i="18" s="1"/>
  <c r="S14" i="18" s="1"/>
  <c r="D14" i="18" l="1"/>
  <c r="E14" i="18"/>
  <c r="F14" i="18"/>
  <c r="G14" i="18"/>
  <c r="H14" i="18"/>
  <c r="I14" i="18"/>
  <c r="J14" i="18"/>
  <c r="L14" i="18"/>
  <c r="M14" i="18"/>
  <c r="K14" i="18"/>
  <c r="C14" i="18"/>
  <c r="N17" i="17"/>
  <c r="M17" i="17"/>
  <c r="I17" i="17"/>
  <c r="H17" i="17"/>
  <c r="G17" i="17"/>
  <c r="F17" i="17"/>
  <c r="E17" i="17"/>
  <c r="D17" i="17"/>
  <c r="C17" i="17"/>
  <c r="O17" i="17" l="1"/>
  <c r="J17" i="17"/>
  <c r="P14" i="18"/>
  <c r="D14" i="16"/>
  <c r="E14" i="16"/>
  <c r="C14" i="16"/>
  <c r="H14" i="16" s="1"/>
  <c r="G14" i="16"/>
  <c r="F14" i="16"/>
  <c r="P17" i="17" l="1"/>
  <c r="D11" i="15"/>
  <c r="E11" i="15"/>
  <c r="F11" i="15"/>
  <c r="G11" i="15"/>
  <c r="H11" i="15"/>
  <c r="I11" i="15"/>
  <c r="C11" i="15"/>
  <c r="I12" i="14"/>
  <c r="H12" i="14"/>
  <c r="G12" i="14"/>
  <c r="F12" i="14"/>
  <c r="E12" i="14"/>
  <c r="J12" i="14" s="1"/>
  <c r="D12" i="14"/>
  <c r="J13" i="13"/>
  <c r="E13" i="13"/>
  <c r="F13" i="13"/>
  <c r="G13" i="13"/>
  <c r="H13" i="13"/>
  <c r="I13" i="13"/>
  <c r="D13" i="13"/>
  <c r="H14" i="12"/>
  <c r="I14" i="12"/>
  <c r="G14" i="12"/>
  <c r="J14" i="12" s="1"/>
  <c r="J13" i="11"/>
  <c r="K13" i="11"/>
  <c r="L13" i="11"/>
  <c r="I13" i="11"/>
  <c r="N18" i="10"/>
  <c r="J20" i="10"/>
  <c r="I20" i="10"/>
  <c r="I22" i="10"/>
  <c r="E22" i="10"/>
  <c r="T22" i="9"/>
  <c r="T11" i="9"/>
  <c r="E25" i="9"/>
  <c r="F25" i="9"/>
  <c r="G25" i="9"/>
  <c r="H25" i="9"/>
  <c r="I25" i="9"/>
  <c r="J25" i="9"/>
  <c r="K25" i="9"/>
  <c r="L25" i="9"/>
  <c r="M25" i="9"/>
  <c r="N25" i="9"/>
  <c r="D25" i="9"/>
  <c r="E18" i="8"/>
  <c r="N18" i="8"/>
  <c r="J18" i="8"/>
  <c r="J20" i="8" s="1"/>
  <c r="F18" i="8"/>
  <c r="G18" i="8"/>
  <c r="H18" i="8"/>
  <c r="I18" i="8"/>
  <c r="K18" i="8"/>
  <c r="J13" i="7"/>
  <c r="E24" i="7"/>
  <c r="F24" i="7"/>
  <c r="G24" i="7"/>
  <c r="D24" i="7"/>
  <c r="Q13" i="6"/>
  <c r="I21" i="6"/>
  <c r="J21" i="6"/>
  <c r="K21" i="6"/>
  <c r="L21" i="6"/>
  <c r="M21" i="6"/>
  <c r="H21" i="6"/>
  <c r="G21" i="6"/>
  <c r="F21" i="6"/>
  <c r="C47" i="5"/>
  <c r="D37" i="5"/>
  <c r="E37" i="5"/>
  <c r="F37" i="5"/>
  <c r="H37" i="5"/>
  <c r="I37" i="5"/>
  <c r="J37" i="5"/>
  <c r="K37" i="5"/>
  <c r="L37" i="5"/>
  <c r="M37" i="5"/>
  <c r="N37" i="5"/>
  <c r="O37" i="5"/>
  <c r="C37" i="5"/>
  <c r="G27" i="5"/>
  <c r="G37" i="5" s="1"/>
  <c r="N36" i="3"/>
  <c r="N42" i="3" s="1"/>
  <c r="K36" i="3"/>
  <c r="I36" i="3"/>
  <c r="I42" i="3" s="1"/>
  <c r="K39" i="3"/>
  <c r="K42" i="3"/>
  <c r="I39" i="3"/>
  <c r="E39" i="3"/>
  <c r="E42" i="3"/>
  <c r="F39" i="3"/>
  <c r="F42" i="3"/>
  <c r="G39" i="3"/>
  <c r="G42" i="3"/>
  <c r="H39" i="3"/>
  <c r="H42" i="3" s="1"/>
  <c r="J39" i="3"/>
  <c r="J42" i="3" s="1"/>
  <c r="L39" i="3"/>
  <c r="L42" i="3"/>
  <c r="M39" i="3"/>
  <c r="M42" i="3" s="1"/>
  <c r="D39" i="3"/>
  <c r="D42" i="3" s="1"/>
  <c r="N13" i="11" l="1"/>
  <c r="J11" i="15"/>
  <c r="J23" i="15" s="1"/>
</calcChain>
</file>

<file path=xl/sharedStrings.xml><?xml version="1.0" encoding="utf-8"?>
<sst xmlns="http://schemas.openxmlformats.org/spreadsheetml/2006/main" count="820" uniqueCount="116">
  <si>
    <t>INTEREST</t>
  </si>
  <si>
    <t>AMAZON 8/9 EMI</t>
  </si>
  <si>
    <t>CROMA EMI 6/6</t>
  </si>
  <si>
    <t>TRAVEL</t>
  </si>
  <si>
    <t>PETROL/DIESEL</t>
  </si>
  <si>
    <t>GOOGLE</t>
  </si>
  <si>
    <t>SERVER RENT</t>
  </si>
  <si>
    <t>EMI MOBILE 6/6</t>
  </si>
  <si>
    <t>ENTERTAINMENT</t>
  </si>
  <si>
    <t>SCOOTEWR EMI</t>
  </si>
  <si>
    <t>TOTAL</t>
  </si>
  <si>
    <t xml:space="preserve">MOBILE </t>
  </si>
  <si>
    <t>CAR Redpair</t>
  </si>
  <si>
    <t>CHAIR</t>
  </si>
  <si>
    <t>AMAZON 9/9 EMI</t>
  </si>
  <si>
    <t>CAR REPAIR</t>
  </si>
  <si>
    <t>OFFICE CHAIR</t>
  </si>
  <si>
    <t>DIESEL/PETRO</t>
  </si>
  <si>
    <t>SOFTWARE</t>
  </si>
  <si>
    <t>Server charges</t>
  </si>
  <si>
    <t>WEB</t>
  </si>
  <si>
    <t>AMAZON</t>
  </si>
  <si>
    <t>Hari Drawal</t>
  </si>
  <si>
    <t>DIESEL</t>
  </si>
  <si>
    <t>GOGLE</t>
  </si>
  <si>
    <t>SERVER</t>
  </si>
  <si>
    <t>Diesel/Petrol</t>
  </si>
  <si>
    <t>software</t>
  </si>
  <si>
    <t>Google</t>
  </si>
  <si>
    <t>Server hire</t>
  </si>
  <si>
    <t>DIESEL/PETROL</t>
  </si>
  <si>
    <t>LAPTOP</t>
  </si>
  <si>
    <t>SOFWARE/ss</t>
  </si>
  <si>
    <t>Kcv</t>
  </si>
  <si>
    <t>Pvt lTd</t>
  </si>
  <si>
    <t>ss Firm</t>
  </si>
  <si>
    <t>KCV</t>
  </si>
  <si>
    <t>from-Pvt</t>
  </si>
  <si>
    <t>From SS</t>
  </si>
  <si>
    <t>Petrol</t>
  </si>
  <si>
    <t>Server</t>
  </si>
  <si>
    <t>Travel/Batha</t>
  </si>
  <si>
    <t>Telephone</t>
  </si>
  <si>
    <t>Shipment solutions FIRM</t>
  </si>
  <si>
    <t xml:space="preserve">Petrol </t>
  </si>
  <si>
    <t>SS Private Limited</t>
  </si>
  <si>
    <t>Software</t>
  </si>
  <si>
    <t>petrol</t>
  </si>
  <si>
    <t>SHIPMENT FIRM</t>
  </si>
  <si>
    <t xml:space="preserve">SHIPMENT PVT LTD </t>
  </si>
  <si>
    <t>FIRM</t>
  </si>
  <si>
    <t>SS PVT LTD</t>
  </si>
  <si>
    <t>F</t>
  </si>
  <si>
    <t>Travel</t>
  </si>
  <si>
    <t>EMI</t>
  </si>
  <si>
    <t>Diesel</t>
  </si>
  <si>
    <t>STAFF WELFARE</t>
  </si>
  <si>
    <t>EMI-INT</t>
  </si>
  <si>
    <t>BANK CH</t>
  </si>
  <si>
    <t>Staff Welfare</t>
  </si>
  <si>
    <t>SS FIRM</t>
  </si>
  <si>
    <t>EMI Mobile</t>
  </si>
  <si>
    <t>EMI Lap</t>
  </si>
  <si>
    <t>SHIPMENT SOLUTIONS PVT LTD</t>
  </si>
  <si>
    <t>Malabar</t>
  </si>
  <si>
    <t>Web</t>
  </si>
  <si>
    <t>Staff Wel</t>
  </si>
  <si>
    <t>Repaire</t>
  </si>
  <si>
    <t>Linea</t>
  </si>
  <si>
    <t xml:space="preserve">paid from </t>
  </si>
  <si>
    <t>Pending</t>
  </si>
  <si>
    <t>personal</t>
  </si>
  <si>
    <t xml:space="preserve">paid from 186 to be debited to resoective accounts </t>
  </si>
  <si>
    <t>Ltd to be adjusted</t>
  </si>
  <si>
    <t xml:space="preserve">in advance </t>
  </si>
  <si>
    <t>Entertainment</t>
  </si>
  <si>
    <t>entertainment</t>
  </si>
  <si>
    <t>Total</t>
  </si>
  <si>
    <t>cr</t>
  </si>
  <si>
    <t>Paid</t>
  </si>
  <si>
    <t xml:space="preserve">Interest on other </t>
  </si>
  <si>
    <t>excess</t>
  </si>
  <si>
    <t>reversal</t>
  </si>
  <si>
    <t>ICIC</t>
  </si>
  <si>
    <t>Entertain</t>
  </si>
  <si>
    <t>interest</t>
  </si>
  <si>
    <t>Mobile</t>
  </si>
  <si>
    <t>Fuel</t>
  </si>
  <si>
    <t>Calender</t>
  </si>
  <si>
    <t>Phone</t>
  </si>
  <si>
    <t xml:space="preserve">Rs.9999/- and Rs.8252.93 only paid this month </t>
  </si>
  <si>
    <t>Prev.Bal</t>
  </si>
  <si>
    <t>Rs.58938.50 paid 29/04/2020</t>
  </si>
  <si>
    <t>paid 30/04</t>
  </si>
  <si>
    <t>Interest</t>
  </si>
  <si>
    <t xml:space="preserve">SSPL </t>
  </si>
  <si>
    <t>HARI</t>
  </si>
  <si>
    <t>Printing</t>
  </si>
  <si>
    <t>from 1048</t>
  </si>
  <si>
    <t>Personal</t>
  </si>
  <si>
    <t>EMI/Laptop</t>
  </si>
  <si>
    <t>NET</t>
  </si>
  <si>
    <t>CREDITS</t>
  </si>
  <si>
    <t>Repair</t>
  </si>
  <si>
    <t>diff</t>
  </si>
  <si>
    <t xml:space="preserve">Interest </t>
  </si>
  <si>
    <t>PAID</t>
  </si>
  <si>
    <t>due</t>
  </si>
  <si>
    <t>Feb total</t>
  </si>
  <si>
    <t>adjust</t>
  </si>
  <si>
    <t>GRAND TOTAL</t>
  </si>
  <si>
    <t>SSPL</t>
  </si>
  <si>
    <t>REPAIR</t>
  </si>
  <si>
    <t>total</t>
  </si>
  <si>
    <t>Furniture</t>
  </si>
  <si>
    <t>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</si>
</sst>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6" x14ac:knownFonts="1">
    <font>
      <sz val="10"/>
      <name val="Arial"/>
      <charset val="1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74">
    <xf numFmtId="0" fontId="0" fillId="0" borderId="0" xfId="0"/>
    <xf numFmtId="2" fontId="0" fillId="0" borderId="0" xfId="0" applyNumberFormat="1"/>
    <xf numFmtId="2" fontId="0" fillId="2" borderId="0" xfId="0" applyNumberFormat="1" applyFill="1"/>
    <xf numFmtId="0" fontId="1" fillId="0" borderId="0" xfId="0" applyFont="1"/>
    <xf numFmtId="2" fontId="1" fillId="0" borderId="0" xfId="0" applyNumberFormat="1" applyFont="1"/>
    <xf numFmtId="0" fontId="0" fillId="2" borderId="0" xfId="0" applyFill="1"/>
    <xf numFmtId="0" fontId="2" fillId="3" borderId="0" xfId="0" applyFont="1" applyFill="1" applyAlignment="1">
      <alignment horizontal="center"/>
    </xf>
    <xf numFmtId="0" fontId="0" fillId="3" borderId="0" xfId="0" applyFill="1"/>
    <xf numFmtId="0" fontId="2" fillId="0" borderId="0" xfId="0" applyFont="1"/>
    <xf numFmtId="0" fontId="1" fillId="0" borderId="1" xfId="0" applyFont="1" applyBorder="1"/>
    <xf numFmtId="0" fontId="1" fillId="4" borderId="0" xfId="0" applyFont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2" fontId="0" fillId="8" borderId="0" xfId="0" applyNumberFormat="1" applyFill="1"/>
    <xf numFmtId="2" fontId="3" fillId="0" borderId="0" xfId="0" applyNumberFormat="1" applyFont="1"/>
    <xf numFmtId="2" fontId="1" fillId="9" borderId="0" xfId="0" applyNumberFormat="1" applyFont="1" applyFill="1"/>
    <xf numFmtId="2" fontId="1" fillId="2" borderId="0" xfId="0" applyNumberFormat="1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9" borderId="2" xfId="0" applyFill="1" applyBorder="1"/>
    <xf numFmtId="0" fontId="2" fillId="9" borderId="2" xfId="0" applyFont="1" applyFill="1" applyBorder="1"/>
    <xf numFmtId="2" fontId="3" fillId="9" borderId="2" xfId="0" applyNumberFormat="1" applyFont="1" applyFill="1" applyBorder="1"/>
    <xf numFmtId="2" fontId="4" fillId="9" borderId="2" xfId="0" applyNumberFormat="1" applyFont="1" applyFill="1" applyBorder="1"/>
    <xf numFmtId="2" fontId="0" fillId="9" borderId="2" xfId="0" applyNumberFormat="1" applyFill="1" applyBorder="1"/>
    <xf numFmtId="2" fontId="0" fillId="0" borderId="2" xfId="0" applyNumberFormat="1" applyBorder="1"/>
    <xf numFmtId="0" fontId="0" fillId="2" borderId="0" xfId="0" applyFill="1" applyAlignment="1">
      <alignment horizontal="center" vertical="top"/>
    </xf>
    <xf numFmtId="0" fontId="0" fillId="0" borderId="2" xfId="0" applyBorder="1"/>
    <xf numFmtId="2" fontId="1" fillId="0" borderId="2" xfId="0" applyNumberFormat="1" applyFont="1" applyBorder="1"/>
    <xf numFmtId="0" fontId="0" fillId="9" borderId="3" xfId="0" applyFill="1" applyBorder="1"/>
    <xf numFmtId="2" fontId="0" fillId="0" borderId="3" xfId="0" applyNumberFormat="1" applyBorder="1"/>
    <xf numFmtId="0" fontId="0" fillId="0" borderId="3" xfId="0" applyBorder="1"/>
    <xf numFmtId="2" fontId="1" fillId="0" borderId="3" xfId="0" applyNumberFormat="1" applyFont="1" applyBorder="1"/>
    <xf numFmtId="2" fontId="2" fillId="0" borderId="3" xfId="0" applyNumberFormat="1" applyFont="1" applyBorder="1"/>
    <xf numFmtId="0" fontId="0" fillId="2" borderId="0" xfId="0" applyFill="1" applyAlignment="1">
      <alignment horizontal="center" vertical="top"/>
    </xf>
    <xf numFmtId="2" fontId="0" fillId="2" borderId="2" xfId="0" applyNumberFormat="1" applyFill="1" applyBorder="1"/>
    <xf numFmtId="0" fontId="1" fillId="2" borderId="0" xfId="0" applyFont="1" applyFill="1"/>
    <xf numFmtId="2" fontId="2" fillId="9" borderId="2" xfId="0" applyNumberFormat="1" applyFont="1" applyFill="1" applyBorder="1"/>
    <xf numFmtId="2" fontId="1" fillId="9" borderId="2" xfId="0" applyNumberFormat="1" applyFont="1" applyFill="1" applyBorder="1"/>
    <xf numFmtId="2" fontId="1" fillId="10" borderId="0" xfId="0" applyNumberFormat="1" applyFont="1" applyFill="1"/>
    <xf numFmtId="0" fontId="0" fillId="2" borderId="0" xfId="0" applyFill="1" applyAlignment="1">
      <alignment horizontal="center" vertical="top"/>
    </xf>
    <xf numFmtId="164" fontId="0" fillId="0" borderId="0" xfId="0" applyNumberFormat="1"/>
    <xf numFmtId="2" fontId="1" fillId="4" borderId="2" xfId="0" applyNumberFormat="1" applyFont="1" applyFill="1" applyBorder="1"/>
    <xf numFmtId="0" fontId="0" fillId="2" borderId="0" xfId="0" applyFill="1" applyAlignment="1">
      <alignment horizontal="center" vertical="top"/>
    </xf>
    <xf numFmtId="0" fontId="1" fillId="9" borderId="2" xfId="0" applyFont="1" applyFill="1" applyBorder="1" applyAlignment="1">
      <alignment horizontal="center"/>
    </xf>
    <xf numFmtId="0" fontId="0" fillId="2" borderId="0" xfId="0" applyFill="1" applyAlignment="1">
      <alignment horizontal="center" vertical="top"/>
    </xf>
    <xf numFmtId="0" fontId="2" fillId="0" borderId="2" xfId="0" applyFont="1" applyBorder="1"/>
    <xf numFmtId="0" fontId="0" fillId="2" borderId="0" xfId="0" applyFill="1" applyAlignment="1">
      <alignment horizontal="center" vertical="top"/>
    </xf>
    <xf numFmtId="0" fontId="1" fillId="9" borderId="4" xfId="0" applyFont="1" applyFill="1" applyBorder="1" applyAlignment="1">
      <alignment horizontal="center"/>
    </xf>
    <xf numFmtId="0" fontId="1" fillId="4" borderId="2" xfId="0" applyFont="1" applyFill="1" applyBorder="1"/>
    <xf numFmtId="0" fontId="1" fillId="9" borderId="4" xfId="0" applyFont="1" applyFill="1" applyBorder="1"/>
    <xf numFmtId="0" fontId="1" fillId="0" borderId="4" xfId="0" applyFont="1" applyBorder="1"/>
    <xf numFmtId="0" fontId="0" fillId="2" borderId="0" xfId="0" applyFill="1" applyAlignment="1">
      <alignment horizontal="center" vertical="top"/>
    </xf>
    <xf numFmtId="0" fontId="1" fillId="9" borderId="2" xfId="0" applyFont="1" applyFill="1" applyBorder="1"/>
    <xf numFmtId="0" fontId="1" fillId="0" borderId="2" xfId="0" applyFont="1" applyBorder="1" applyAlignment="1">
      <alignment horizontal="center"/>
    </xf>
    <xf numFmtId="0" fontId="0" fillId="2" borderId="0" xfId="0" applyFill="1" applyAlignment="1">
      <alignment horizontal="center" vertical="top"/>
    </xf>
    <xf numFmtId="0" fontId="5" fillId="0" borderId="2" xfId="0" applyFont="1" applyBorder="1"/>
    <xf numFmtId="2" fontId="5" fillId="9" borderId="2" xfId="0" applyNumberFormat="1" applyFont="1" applyFill="1" applyBorder="1"/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2" fontId="2" fillId="0" borderId="2" xfId="0" applyNumberFormat="1" applyFont="1" applyBorder="1"/>
    <xf numFmtId="0" fontId="0" fillId="2" borderId="0" xfId="0" applyFill="1" applyAlignment="1">
      <alignment horizontal="center" vertical="top"/>
    </xf>
    <xf numFmtId="0" fontId="0" fillId="4" borderId="0" xfId="0" applyFill="1"/>
    <xf numFmtId="0" fontId="1" fillId="0" borderId="2" xfId="0" applyFont="1" applyBorder="1"/>
    <xf numFmtId="2" fontId="1" fillId="3" borderId="2" xfId="0" applyNumberFormat="1" applyFont="1" applyFill="1" applyBorder="1"/>
    <xf numFmtId="12" fontId="0" fillId="0" borderId="2" xfId="0" applyNumberFormat="1" applyBorder="1"/>
    <xf numFmtId="0" fontId="1" fillId="11" borderId="2" xfId="0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O42"/>
  <sheetViews>
    <sheetView topLeftCell="C1" workbookViewId="0">
      <selection activeCell="D1" sqref="D1:O3"/>
    </sheetView>
  </sheetViews>
  <sheetFormatPr defaultRowHeight="13.2" x14ac:dyDescent="0.25"/>
  <cols>
    <col min="3" max="3" width="4.88671875" customWidth="1"/>
    <col min="4" max="4" width="16.6640625" customWidth="1"/>
    <col min="5" max="5" width="10.33203125" customWidth="1"/>
    <col min="6" max="6" width="17.44140625" customWidth="1"/>
    <col min="7" max="7" width="15.33203125" customWidth="1"/>
    <col min="8" max="8" width="14.88671875" customWidth="1"/>
    <col min="9" max="9" width="15.44140625" customWidth="1"/>
    <col min="10" max="10" width="12.5546875" customWidth="1"/>
    <col min="11" max="11" width="16.44140625" customWidth="1"/>
    <col min="12" max="12" width="15.44140625" customWidth="1"/>
    <col min="13" max="13" width="16" customWidth="1"/>
  </cols>
  <sheetData>
    <row r="1" spans="4:15" x14ac:dyDescent="0.25">
      <c r="D1" s="3" t="s">
        <v>9</v>
      </c>
      <c r="E1" s="3" t="s">
        <v>0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11</v>
      </c>
      <c r="O1" s="3" t="s">
        <v>10</v>
      </c>
    </row>
    <row r="2" spans="4:15" x14ac:dyDescent="0.25">
      <c r="D2">
        <v>5799.12</v>
      </c>
      <c r="E2">
        <v>4423.2199999999993</v>
      </c>
      <c r="F2">
        <v>3054.73</v>
      </c>
      <c r="G2">
        <v>5893.07</v>
      </c>
      <c r="H2">
        <v>2400</v>
      </c>
      <c r="I2">
        <v>19954.89</v>
      </c>
      <c r="J2">
        <v>2779.28</v>
      </c>
      <c r="K2">
        <v>16590.34</v>
      </c>
      <c r="L2">
        <v>2175.6999999999998</v>
      </c>
      <c r="M2">
        <v>5658.28</v>
      </c>
      <c r="N2">
        <v>11200</v>
      </c>
      <c r="O2">
        <v>79928.63</v>
      </c>
    </row>
    <row r="7" spans="4:15" x14ac:dyDescent="0.25">
      <c r="D7" s="2">
        <v>5725.95</v>
      </c>
      <c r="E7" s="2">
        <v>3748.49</v>
      </c>
      <c r="F7" s="2">
        <v>64.88</v>
      </c>
      <c r="G7" s="2">
        <v>5818.69</v>
      </c>
      <c r="H7" s="2">
        <v>2400</v>
      </c>
      <c r="I7" s="2">
        <v>2952.95</v>
      </c>
      <c r="J7" s="2">
        <v>2649.28</v>
      </c>
      <c r="K7" s="2">
        <v>8298.09</v>
      </c>
      <c r="L7" s="2">
        <v>2148.2399999999998</v>
      </c>
      <c r="M7" s="2">
        <v>5658.28</v>
      </c>
    </row>
    <row r="8" spans="4:15" x14ac:dyDescent="0.25">
      <c r="D8" s="2">
        <v>62.01</v>
      </c>
      <c r="E8" s="2">
        <v>674.73</v>
      </c>
      <c r="F8" s="2">
        <v>11.68</v>
      </c>
      <c r="G8" s="2">
        <v>63.03</v>
      </c>
      <c r="H8" s="1"/>
      <c r="I8" s="2">
        <v>-21.89</v>
      </c>
      <c r="J8" s="2">
        <v>130</v>
      </c>
      <c r="K8" s="2">
        <v>290.43</v>
      </c>
      <c r="L8" s="2">
        <v>23.27</v>
      </c>
      <c r="M8" s="1"/>
    </row>
    <row r="9" spans="4:15" x14ac:dyDescent="0.25">
      <c r="D9" s="2">
        <v>11.16</v>
      </c>
      <c r="E9" s="1"/>
      <c r="F9" s="2">
        <v>2978.17</v>
      </c>
      <c r="G9" s="2">
        <v>11.35</v>
      </c>
      <c r="H9" s="1"/>
      <c r="I9" s="2">
        <v>2890.86</v>
      </c>
      <c r="J9" s="1"/>
      <c r="K9" s="2">
        <v>52.28</v>
      </c>
      <c r="L9" s="2">
        <v>4.1900000000000004</v>
      </c>
      <c r="M9" s="1"/>
    </row>
    <row r="10" spans="4:15" x14ac:dyDescent="0.25">
      <c r="D10" s="1"/>
      <c r="E10" s="1"/>
      <c r="F10" s="1"/>
      <c r="G10" s="1"/>
      <c r="H10" s="1"/>
      <c r="I10" s="2">
        <v>-21.43</v>
      </c>
      <c r="J10" s="1"/>
      <c r="K10" s="1"/>
      <c r="L10" s="1"/>
      <c r="M10" s="1"/>
    </row>
    <row r="11" spans="4:15" x14ac:dyDescent="0.25">
      <c r="D11" s="1"/>
      <c r="E11" s="1"/>
      <c r="F11" s="1"/>
      <c r="G11" s="1"/>
      <c r="H11" s="1"/>
      <c r="I11" s="2">
        <v>-28.56</v>
      </c>
      <c r="J11" s="1"/>
      <c r="L11" s="1"/>
      <c r="M11" s="1"/>
    </row>
    <row r="12" spans="4:15" x14ac:dyDescent="0.25">
      <c r="D12" s="1"/>
      <c r="E12" s="1"/>
      <c r="F12" s="1"/>
      <c r="G12" s="1"/>
      <c r="H12" s="1"/>
      <c r="I12" s="2">
        <v>-5.14</v>
      </c>
      <c r="J12" s="1"/>
      <c r="K12" s="1"/>
      <c r="L12" s="1"/>
      <c r="M12" s="1"/>
    </row>
    <row r="13" spans="4:15" x14ac:dyDescent="0.25">
      <c r="D13" s="1"/>
      <c r="E13" s="1"/>
      <c r="F13" s="1"/>
      <c r="G13" s="1"/>
      <c r="H13" s="1"/>
      <c r="I13" s="2">
        <v>2630.36</v>
      </c>
      <c r="J13" s="1"/>
      <c r="K13" s="1"/>
      <c r="L13" s="1"/>
      <c r="M13" s="1"/>
    </row>
    <row r="14" spans="4:15" x14ac:dyDescent="0.25">
      <c r="D14" s="1"/>
      <c r="E14" s="1"/>
      <c r="F14" s="1"/>
      <c r="G14" s="1"/>
      <c r="H14" s="1"/>
      <c r="I14" s="2">
        <v>-19.5</v>
      </c>
      <c r="J14" s="1"/>
      <c r="K14" s="1"/>
      <c r="L14" s="1"/>
      <c r="M14" s="1"/>
    </row>
    <row r="15" spans="4:15" x14ac:dyDescent="0.25">
      <c r="I15" s="1"/>
    </row>
    <row r="17" spans="9:14" x14ac:dyDescent="0.25">
      <c r="I17">
        <v>-20.74</v>
      </c>
      <c r="K17" s="1">
        <v>7949.54</v>
      </c>
      <c r="N17">
        <v>11200</v>
      </c>
    </row>
    <row r="18" spans="9:14" x14ac:dyDescent="0.25">
      <c r="I18">
        <v>2797.63</v>
      </c>
    </row>
    <row r="19" spans="9:14" x14ac:dyDescent="0.25">
      <c r="I19">
        <v>-4.9800000000000004</v>
      </c>
    </row>
    <row r="20" spans="9:14" x14ac:dyDescent="0.25">
      <c r="I20">
        <v>-27.64</v>
      </c>
    </row>
    <row r="21" spans="9:14" x14ac:dyDescent="0.25">
      <c r="I21">
        <v>-19.95</v>
      </c>
    </row>
    <row r="22" spans="9:14" x14ac:dyDescent="0.25">
      <c r="I22">
        <v>1987.63</v>
      </c>
    </row>
    <row r="23" spans="9:14" x14ac:dyDescent="0.25">
      <c r="I23">
        <v>-14.76</v>
      </c>
    </row>
    <row r="24" spans="9:14" x14ac:dyDescent="0.25">
      <c r="I24">
        <v>2833.04</v>
      </c>
    </row>
    <row r="25" spans="9:14" x14ac:dyDescent="0.25">
      <c r="I25">
        <v>-21</v>
      </c>
    </row>
    <row r="26" spans="9:14" x14ac:dyDescent="0.25">
      <c r="I26">
        <v>-27.99</v>
      </c>
    </row>
    <row r="27" spans="9:14" x14ac:dyDescent="0.25">
      <c r="I27">
        <v>-5.04</v>
      </c>
    </row>
    <row r="28" spans="9:14" x14ac:dyDescent="0.25">
      <c r="I28">
        <v>-13.77</v>
      </c>
    </row>
    <row r="29" spans="9:14" x14ac:dyDescent="0.25">
      <c r="I29">
        <v>1853.88</v>
      </c>
    </row>
    <row r="30" spans="9:14" x14ac:dyDescent="0.25">
      <c r="I30">
        <v>2304.88</v>
      </c>
    </row>
    <row r="31" spans="9:14" x14ac:dyDescent="0.25">
      <c r="I31">
        <v>-17.079999999999998</v>
      </c>
    </row>
    <row r="32" spans="9:14" x14ac:dyDescent="0.25">
      <c r="I32">
        <v>-4.0999999999999996</v>
      </c>
    </row>
    <row r="33" spans="4:15" x14ac:dyDescent="0.25">
      <c r="I33">
        <v>-22.77</v>
      </c>
    </row>
    <row r="36" spans="4:15" x14ac:dyDescent="0.25">
      <c r="I36">
        <f>SUM(I17:I35)</f>
        <v>11577.240000000002</v>
      </c>
      <c r="K36" s="1">
        <f>SUM(K17:K34)</f>
        <v>7949.54</v>
      </c>
      <c r="N36">
        <f>SUM(N17:N34)</f>
        <v>11200</v>
      </c>
    </row>
    <row r="39" spans="4:15" x14ac:dyDescent="0.25">
      <c r="D39" s="1">
        <f t="shared" ref="D39:M39" si="0">SUM(D7:D15)</f>
        <v>5799.12</v>
      </c>
      <c r="E39" s="1">
        <f t="shared" si="0"/>
        <v>4423.2199999999993</v>
      </c>
      <c r="F39" s="1">
        <f t="shared" si="0"/>
        <v>3054.73</v>
      </c>
      <c r="G39" s="1">
        <f t="shared" si="0"/>
        <v>5893.07</v>
      </c>
      <c r="H39" s="1">
        <f t="shared" si="0"/>
        <v>2400</v>
      </c>
      <c r="I39" s="1">
        <f t="shared" si="0"/>
        <v>8377.65</v>
      </c>
      <c r="J39" s="1">
        <f t="shared" si="0"/>
        <v>2779.28</v>
      </c>
      <c r="K39" s="1">
        <f t="shared" si="0"/>
        <v>8640.8000000000011</v>
      </c>
      <c r="L39" s="1">
        <f t="shared" si="0"/>
        <v>2175.6999999999998</v>
      </c>
      <c r="M39" s="1">
        <f t="shared" si="0"/>
        <v>5658.28</v>
      </c>
      <c r="O39" s="4">
        <v>49201.85</v>
      </c>
    </row>
    <row r="41" spans="4:15" x14ac:dyDescent="0.25">
      <c r="L41" s="1"/>
    </row>
    <row r="42" spans="4:15" x14ac:dyDescent="0.25">
      <c r="D42" s="1">
        <f>SUM(D39:D41)</f>
        <v>5799.12</v>
      </c>
      <c r="E42" s="1">
        <f>SUM(E39:E41)</f>
        <v>4423.2199999999993</v>
      </c>
      <c r="F42" s="1">
        <f>SUM(F39:F41)</f>
        <v>3054.73</v>
      </c>
      <c r="G42" s="1">
        <f>SUM(G39:G41)</f>
        <v>5893.07</v>
      </c>
      <c r="H42" s="1">
        <f>SUM(H39:H41)</f>
        <v>2400</v>
      </c>
      <c r="I42">
        <f>SUM(I36:I41)</f>
        <v>19954.89</v>
      </c>
      <c r="J42" s="1">
        <f>SUM(J39:J41)</f>
        <v>2779.28</v>
      </c>
      <c r="K42" s="1">
        <f>SUM(K36:K41)</f>
        <v>16590.34</v>
      </c>
      <c r="L42" s="1">
        <f>SUM(L39:L41)</f>
        <v>2175.6999999999998</v>
      </c>
      <c r="M42" s="1">
        <f>SUM(M39:M41)</f>
        <v>5658.28</v>
      </c>
      <c r="N42">
        <f>SUM(N36:N41)</f>
        <v>11200</v>
      </c>
      <c r="O42" s="3">
        <v>79928.63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G6:J14"/>
  <sheetViews>
    <sheetView workbookViewId="0">
      <selection activeCell="G6" sqref="G6:J14"/>
    </sheetView>
  </sheetViews>
  <sheetFormatPr defaultRowHeight="13.2" x14ac:dyDescent="0.25"/>
  <cols>
    <col min="8" max="8" width="9.5546875" bestFit="1" customWidth="1"/>
  </cols>
  <sheetData>
    <row r="6" spans="7:10" x14ac:dyDescent="0.25">
      <c r="G6" s="3" t="s">
        <v>46</v>
      </c>
      <c r="H6" s="3" t="s">
        <v>54</v>
      </c>
      <c r="I6" s="3" t="s">
        <v>55</v>
      </c>
    </row>
    <row r="8" spans="7:10" x14ac:dyDescent="0.25">
      <c r="G8">
        <v>1196.52</v>
      </c>
      <c r="H8" s="1">
        <v>77</v>
      </c>
      <c r="I8">
        <v>2808.59</v>
      </c>
    </row>
    <row r="9" spans="7:10" x14ac:dyDescent="0.25">
      <c r="H9" s="1">
        <v>6405.49</v>
      </c>
      <c r="I9">
        <v>-20.82</v>
      </c>
    </row>
    <row r="10" spans="7:10" x14ac:dyDescent="0.25">
      <c r="H10" s="1">
        <v>427.8</v>
      </c>
    </row>
    <row r="14" spans="7:10" x14ac:dyDescent="0.25">
      <c r="G14" s="3">
        <f>SUM(G8:G13)</f>
        <v>1196.52</v>
      </c>
      <c r="H14" s="3">
        <f>SUM(H8:H13)</f>
        <v>6910.29</v>
      </c>
      <c r="I14" s="3">
        <f>SUM(I8:I13)</f>
        <v>2787.77</v>
      </c>
      <c r="J14" s="3">
        <f>SUM(G14:I14)</f>
        <v>10894.58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5:K13"/>
  <sheetViews>
    <sheetView workbookViewId="0">
      <selection activeCell="D5" sqref="D5:K13"/>
    </sheetView>
  </sheetViews>
  <sheetFormatPr defaultRowHeight="13.2" x14ac:dyDescent="0.25"/>
  <cols>
    <col min="6" max="6" width="16.21875" bestFit="1" customWidth="1"/>
  </cols>
  <sheetData>
    <row r="5" spans="4:11" x14ac:dyDescent="0.25">
      <c r="D5" t="s">
        <v>25</v>
      </c>
      <c r="E5" t="s">
        <v>3</v>
      </c>
      <c r="F5" t="s">
        <v>56</v>
      </c>
      <c r="G5" t="s">
        <v>23</v>
      </c>
      <c r="H5" t="s">
        <v>57</v>
      </c>
      <c r="I5" t="s">
        <v>54</v>
      </c>
      <c r="J5" t="s">
        <v>58</v>
      </c>
    </row>
    <row r="7" spans="4:11" x14ac:dyDescent="0.25">
      <c r="D7">
        <v>13067</v>
      </c>
      <c r="E7">
        <v>9489</v>
      </c>
      <c r="F7">
        <v>5512</v>
      </c>
      <c r="G7">
        <v>1011.8</v>
      </c>
      <c r="H7">
        <v>358.4</v>
      </c>
      <c r="I7">
        <v>6474.88</v>
      </c>
      <c r="J7">
        <v>499</v>
      </c>
    </row>
    <row r="8" spans="4:11" x14ac:dyDescent="0.25">
      <c r="D8">
        <v>1196.52</v>
      </c>
      <c r="E8">
        <v>6094</v>
      </c>
      <c r="G8">
        <v>2911.06</v>
      </c>
      <c r="H8">
        <v>64.510000000000005</v>
      </c>
      <c r="J8">
        <v>89.82</v>
      </c>
    </row>
    <row r="9" spans="4:11" x14ac:dyDescent="0.25">
      <c r="D9">
        <v>4411.7700000000004</v>
      </c>
      <c r="E9">
        <v>-4646</v>
      </c>
    </row>
    <row r="10" spans="4:11" x14ac:dyDescent="0.25">
      <c r="D10">
        <v>3371.77</v>
      </c>
    </row>
    <row r="13" spans="4:11" x14ac:dyDescent="0.25">
      <c r="D13" s="3">
        <f>SUM(D7:D12)</f>
        <v>22047.06</v>
      </c>
      <c r="E13" s="3">
        <f t="shared" ref="E13:J13" si="0">SUM(E7:E12)</f>
        <v>10937</v>
      </c>
      <c r="F13" s="3">
        <f t="shared" si="0"/>
        <v>5512</v>
      </c>
      <c r="G13" s="3">
        <f t="shared" si="0"/>
        <v>3922.8599999999997</v>
      </c>
      <c r="H13" s="3">
        <f t="shared" si="0"/>
        <v>422.90999999999997</v>
      </c>
      <c r="I13" s="3">
        <f t="shared" si="0"/>
        <v>6474.88</v>
      </c>
      <c r="J13" s="3">
        <f t="shared" si="0"/>
        <v>588.81999999999994</v>
      </c>
      <c r="K13" s="3">
        <v>49905.53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D6:J12"/>
  <sheetViews>
    <sheetView workbookViewId="0">
      <selection activeCell="L31" sqref="L31"/>
    </sheetView>
  </sheetViews>
  <sheetFormatPr defaultRowHeight="13.2" x14ac:dyDescent="0.25"/>
  <cols>
    <col min="4" max="4" width="9" bestFit="1" customWidth="1"/>
    <col min="5" max="5" width="10.21875" customWidth="1"/>
    <col min="6" max="6" width="11.77734375" customWidth="1"/>
    <col min="7" max="7" width="8" bestFit="1" customWidth="1"/>
    <col min="8" max="8" width="7.6640625" bestFit="1" customWidth="1"/>
    <col min="9" max="9" width="8" bestFit="1" customWidth="1"/>
    <col min="10" max="10" width="9" bestFit="1" customWidth="1"/>
  </cols>
  <sheetData>
    <row r="6" spans="4:10" x14ac:dyDescent="0.25">
      <c r="E6">
        <v>34619</v>
      </c>
      <c r="F6">
        <v>1196.52</v>
      </c>
      <c r="H6">
        <v>288.26</v>
      </c>
    </row>
    <row r="7" spans="4:10" x14ac:dyDescent="0.25">
      <c r="F7">
        <v>130</v>
      </c>
      <c r="H7">
        <v>51.89</v>
      </c>
      <c r="I7">
        <v>6545.03</v>
      </c>
    </row>
    <row r="12" spans="4:10" x14ac:dyDescent="0.25">
      <c r="D12" s="3">
        <f t="shared" ref="D12:I12" si="0">SUM(D6:D11)</f>
        <v>0</v>
      </c>
      <c r="E12" s="3">
        <f t="shared" si="0"/>
        <v>34619</v>
      </c>
      <c r="F12" s="3">
        <f t="shared" si="0"/>
        <v>1326.52</v>
      </c>
      <c r="G12" s="3">
        <f t="shared" si="0"/>
        <v>0</v>
      </c>
      <c r="H12" s="3">
        <f t="shared" si="0"/>
        <v>340.15</v>
      </c>
      <c r="I12" s="3">
        <f t="shared" si="0"/>
        <v>6545.03</v>
      </c>
      <c r="J12" s="3">
        <f>SUM(E12:I12)</f>
        <v>42830.7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J23"/>
  <sheetViews>
    <sheetView workbookViewId="0">
      <selection activeCell="S15" sqref="S15"/>
    </sheetView>
  </sheetViews>
  <sheetFormatPr defaultRowHeight="13.2" x14ac:dyDescent="0.25"/>
  <cols>
    <col min="3" max="3" width="11.88671875" bestFit="1" customWidth="1"/>
    <col min="4" max="4" width="8.33203125" bestFit="1" customWidth="1"/>
    <col min="5" max="5" width="7.88671875" bestFit="1" customWidth="1"/>
    <col min="6" max="6" width="11.33203125" bestFit="1" customWidth="1"/>
    <col min="7" max="7" width="8.5546875" bestFit="1" customWidth="1"/>
    <col min="8" max="8" width="7.77734375" bestFit="1" customWidth="1"/>
    <col min="9" max="9" width="8.6640625" bestFit="1" customWidth="1"/>
    <col min="10" max="10" width="8.5546875" bestFit="1" customWidth="1"/>
  </cols>
  <sheetData>
    <row r="2" spans="2:10" x14ac:dyDescent="0.25">
      <c r="F2" s="10" t="s">
        <v>51</v>
      </c>
    </row>
    <row r="4" spans="2:10" x14ac:dyDescent="0.25">
      <c r="C4" t="s">
        <v>59</v>
      </c>
      <c r="D4" t="s">
        <v>25</v>
      </c>
      <c r="E4" t="s">
        <v>3</v>
      </c>
      <c r="F4" t="s">
        <v>46</v>
      </c>
      <c r="G4" t="s">
        <v>23</v>
      </c>
      <c r="H4" t="s">
        <v>57</v>
      </c>
      <c r="I4" t="s">
        <v>54</v>
      </c>
      <c r="J4" t="s">
        <v>10</v>
      </c>
    </row>
    <row r="6" spans="2:10" x14ac:dyDescent="0.25">
      <c r="C6" s="1">
        <v>6019</v>
      </c>
      <c r="D6" s="1"/>
      <c r="E6" s="1"/>
      <c r="F6" s="1">
        <v>1196.52</v>
      </c>
      <c r="G6" s="1">
        <v>3036.21</v>
      </c>
      <c r="H6" s="1">
        <v>217.36</v>
      </c>
      <c r="I6" s="1"/>
    </row>
    <row r="7" spans="2:10" x14ac:dyDescent="0.25">
      <c r="C7" s="1"/>
      <c r="D7" s="1"/>
      <c r="E7" s="1"/>
      <c r="F7" s="1">
        <v>130</v>
      </c>
      <c r="G7" s="1">
        <v>-22.51</v>
      </c>
      <c r="H7" s="1">
        <v>39.130000000000003</v>
      </c>
      <c r="I7" s="1">
        <v>6615.93</v>
      </c>
    </row>
    <row r="8" spans="2:10" x14ac:dyDescent="0.25">
      <c r="C8" s="1"/>
      <c r="D8" s="1"/>
      <c r="E8" s="1"/>
      <c r="F8" s="1">
        <v>130</v>
      </c>
      <c r="G8" s="1"/>
      <c r="H8" s="1"/>
      <c r="I8" s="1"/>
    </row>
    <row r="9" spans="2:10" x14ac:dyDescent="0.25">
      <c r="C9" s="1"/>
      <c r="D9" s="1"/>
      <c r="E9" s="1"/>
      <c r="F9" s="1">
        <v>3964.8</v>
      </c>
      <c r="G9" s="1"/>
      <c r="H9" s="1"/>
      <c r="I9" s="1"/>
    </row>
    <row r="10" spans="2:10" x14ac:dyDescent="0.25">
      <c r="C10" s="1"/>
      <c r="D10" s="1"/>
      <c r="E10" s="1"/>
      <c r="F10" s="1">
        <v>1300</v>
      </c>
      <c r="G10" s="1"/>
      <c r="H10" s="1"/>
      <c r="I10" s="1"/>
    </row>
    <row r="11" spans="2:10" x14ac:dyDescent="0.25">
      <c r="B11" s="8" t="s">
        <v>10</v>
      </c>
      <c r="C11" s="4">
        <f>SUM(C6:C10)</f>
        <v>6019</v>
      </c>
      <c r="D11" s="4">
        <f t="shared" ref="D11:I11" si="0">SUM(D6:D10)</f>
        <v>0</v>
      </c>
      <c r="E11" s="4">
        <f t="shared" si="0"/>
        <v>0</v>
      </c>
      <c r="F11" s="4">
        <f t="shared" si="0"/>
        <v>6721.32</v>
      </c>
      <c r="G11" s="4">
        <f t="shared" si="0"/>
        <v>3013.7</v>
      </c>
      <c r="H11" s="4">
        <f t="shared" si="0"/>
        <v>256.49</v>
      </c>
      <c r="I11" s="4">
        <f t="shared" si="0"/>
        <v>6615.93</v>
      </c>
      <c r="J11" s="4">
        <f>SUM(C11:I11)</f>
        <v>22626.440000000002</v>
      </c>
    </row>
    <row r="14" spans="2:10" x14ac:dyDescent="0.25">
      <c r="J14" s="1"/>
    </row>
    <row r="16" spans="2:10" x14ac:dyDescent="0.25">
      <c r="F16" s="10" t="s">
        <v>60</v>
      </c>
    </row>
    <row r="17" spans="2:10" x14ac:dyDescent="0.25">
      <c r="J17" s="1"/>
    </row>
    <row r="20" spans="2:10" x14ac:dyDescent="0.25">
      <c r="G20">
        <v>1011.8</v>
      </c>
      <c r="J20" s="4">
        <v>1011.8</v>
      </c>
    </row>
    <row r="23" spans="2:10" x14ac:dyDescent="0.25">
      <c r="B23" s="3" t="s">
        <v>10</v>
      </c>
      <c r="J23" s="4">
        <f>J11+J20</f>
        <v>23638.240000000002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5:H14"/>
  <sheetViews>
    <sheetView workbookViewId="0">
      <selection activeCell="P12" sqref="P12"/>
    </sheetView>
  </sheetViews>
  <sheetFormatPr defaultRowHeight="13.2" x14ac:dyDescent="0.25"/>
  <cols>
    <col min="3" max="3" width="11.21875" bestFit="1" customWidth="1"/>
    <col min="6" max="6" width="10" bestFit="1" customWidth="1"/>
  </cols>
  <sheetData>
    <row r="5" spans="3:8" x14ac:dyDescent="0.25">
      <c r="C5" s="3" t="s">
        <v>18</v>
      </c>
      <c r="D5" s="3" t="s">
        <v>5</v>
      </c>
      <c r="E5" s="3" t="s">
        <v>23</v>
      </c>
      <c r="F5" s="3" t="s">
        <v>61</v>
      </c>
      <c r="G5" s="3" t="s">
        <v>62</v>
      </c>
    </row>
    <row r="7" spans="3:8" x14ac:dyDescent="0.25">
      <c r="C7">
        <v>1196.52</v>
      </c>
      <c r="D7">
        <v>130</v>
      </c>
      <c r="E7">
        <v>1517.7</v>
      </c>
      <c r="F7">
        <v>244</v>
      </c>
      <c r="G7">
        <v>26.22</v>
      </c>
    </row>
    <row r="8" spans="3:8" x14ac:dyDescent="0.25">
      <c r="D8">
        <v>130</v>
      </c>
      <c r="F8">
        <v>43.92</v>
      </c>
      <c r="G8">
        <v>6687.61</v>
      </c>
    </row>
    <row r="9" spans="3:8" x14ac:dyDescent="0.25">
      <c r="D9">
        <v>3964.8</v>
      </c>
      <c r="F9">
        <v>142.33000000000001</v>
      </c>
      <c r="G9">
        <v>145.68</v>
      </c>
    </row>
    <row r="10" spans="3:8" x14ac:dyDescent="0.25">
      <c r="F10">
        <v>25.62</v>
      </c>
    </row>
    <row r="11" spans="3:8" x14ac:dyDescent="0.25">
      <c r="F11">
        <v>1293.52</v>
      </c>
    </row>
    <row r="14" spans="3:8" x14ac:dyDescent="0.25">
      <c r="C14" s="3">
        <f>SUM(C7:C13)</f>
        <v>1196.52</v>
      </c>
      <c r="D14" s="3">
        <f t="shared" ref="D14:E14" si="0">SUM(D7:D13)</f>
        <v>4224.8</v>
      </c>
      <c r="E14" s="3">
        <f t="shared" si="0"/>
        <v>1517.7</v>
      </c>
      <c r="F14" s="3">
        <f>SUM(F7:F13)</f>
        <v>1749.3899999999999</v>
      </c>
      <c r="G14" s="3">
        <f>SUM(G7:G13)</f>
        <v>6859.51</v>
      </c>
      <c r="H14" s="3">
        <f>SUM(C14:G14)</f>
        <v>15547.92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6F711-BEBE-4509-A8A1-D978170545E7}">
  <dimension ref="C4:R20"/>
  <sheetViews>
    <sheetView workbookViewId="0">
      <selection activeCell="C4" sqref="C4:O7"/>
    </sheetView>
  </sheetViews>
  <sheetFormatPr defaultRowHeight="13.2" x14ac:dyDescent="0.25"/>
  <sheetData>
    <row r="4" spans="3:18" x14ac:dyDescent="0.25">
      <c r="C4" s="71" t="s">
        <v>63</v>
      </c>
      <c r="D4" s="71"/>
      <c r="E4" s="71"/>
      <c r="F4" s="71"/>
      <c r="G4" s="71"/>
      <c r="H4" s="71"/>
      <c r="I4" s="71"/>
      <c r="L4" s="72" t="s">
        <v>60</v>
      </c>
      <c r="M4" s="72"/>
      <c r="N4" s="72"/>
      <c r="O4" s="72"/>
    </row>
    <row r="7" spans="3:18" x14ac:dyDescent="0.25">
      <c r="C7" t="s">
        <v>64</v>
      </c>
      <c r="D7" t="s">
        <v>36</v>
      </c>
      <c r="E7" t="s">
        <v>65</v>
      </c>
      <c r="F7" t="s">
        <v>46</v>
      </c>
      <c r="G7" t="s">
        <v>66</v>
      </c>
      <c r="H7" t="s">
        <v>54</v>
      </c>
      <c r="I7" t="s">
        <v>54</v>
      </c>
      <c r="M7" t="s">
        <v>67</v>
      </c>
      <c r="N7" t="s">
        <v>39</v>
      </c>
    </row>
    <row r="8" spans="3:18" x14ac:dyDescent="0.25">
      <c r="M8" t="s">
        <v>68</v>
      </c>
    </row>
    <row r="9" spans="3:18" x14ac:dyDescent="0.25">
      <c r="C9">
        <v>63744.2</v>
      </c>
      <c r="D9">
        <v>8975.74</v>
      </c>
      <c r="E9">
        <v>16469.78</v>
      </c>
      <c r="F9">
        <v>1196.52</v>
      </c>
      <c r="G9">
        <v>2980</v>
      </c>
      <c r="H9">
        <v>6760.06</v>
      </c>
      <c r="I9">
        <v>127.24</v>
      </c>
      <c r="M9">
        <v>11683</v>
      </c>
      <c r="N9">
        <v>1011.8</v>
      </c>
    </row>
    <row r="10" spans="3:18" x14ac:dyDescent="0.25">
      <c r="E10">
        <v>6252.82</v>
      </c>
      <c r="H10">
        <v>73.23</v>
      </c>
      <c r="I10">
        <v>22.9</v>
      </c>
      <c r="N10">
        <v>1011.8</v>
      </c>
    </row>
    <row r="11" spans="3:18" x14ac:dyDescent="0.25">
      <c r="E11">
        <v>130</v>
      </c>
      <c r="H11">
        <v>13.18</v>
      </c>
      <c r="I11">
        <v>1308.6099999999999</v>
      </c>
      <c r="N11">
        <v>1011.8</v>
      </c>
      <c r="R11">
        <v>130904.86</v>
      </c>
    </row>
    <row r="12" spans="3:18" x14ac:dyDescent="0.25">
      <c r="E12">
        <v>130</v>
      </c>
      <c r="N12">
        <v>505</v>
      </c>
      <c r="R12">
        <v>63744.22</v>
      </c>
    </row>
    <row r="13" spans="3:18" x14ac:dyDescent="0.25">
      <c r="E13">
        <v>721.13</v>
      </c>
      <c r="N13">
        <v>-3.75</v>
      </c>
      <c r="R13">
        <f>R11-R12</f>
        <v>67160.639999999999</v>
      </c>
    </row>
    <row r="14" spans="3:18" x14ac:dyDescent="0.25">
      <c r="E14">
        <v>3964.8</v>
      </c>
      <c r="N14">
        <v>1515</v>
      </c>
    </row>
    <row r="15" spans="3:18" x14ac:dyDescent="0.25">
      <c r="E15">
        <v>1300</v>
      </c>
    </row>
    <row r="17" spans="3:16" x14ac:dyDescent="0.25">
      <c r="C17" s="11">
        <f>SUM(C9:C16)</f>
        <v>63744.2</v>
      </c>
      <c r="D17" s="5">
        <f t="shared" ref="D17:I17" si="0">SUM(D9:D16)</f>
        <v>8975.74</v>
      </c>
      <c r="E17" s="12">
        <f t="shared" si="0"/>
        <v>28968.53</v>
      </c>
      <c r="F17" s="12">
        <f t="shared" si="0"/>
        <v>1196.52</v>
      </c>
      <c r="G17" s="12">
        <f t="shared" si="0"/>
        <v>2980</v>
      </c>
      <c r="H17" s="12">
        <f t="shared" si="0"/>
        <v>6846.47</v>
      </c>
      <c r="I17" s="12">
        <f t="shared" si="0"/>
        <v>1458.75</v>
      </c>
      <c r="J17" s="3">
        <f>SUM(C17:I17)</f>
        <v>114170.21</v>
      </c>
      <c r="M17" s="13">
        <f>SUM(M9:M16)</f>
        <v>11683</v>
      </c>
      <c r="N17" s="13">
        <f>SUM(N9:N16)</f>
        <v>5051.6499999999996</v>
      </c>
      <c r="O17" s="3">
        <f>SUM(M17:N17)</f>
        <v>16734.650000000001</v>
      </c>
      <c r="P17" s="3">
        <f>J17+O17</f>
        <v>130904.86000000002</v>
      </c>
    </row>
    <row r="18" spans="3:16" x14ac:dyDescent="0.25">
      <c r="M18" s="73" t="s">
        <v>69</v>
      </c>
      <c r="N18" s="73"/>
    </row>
    <row r="19" spans="3:16" x14ac:dyDescent="0.25">
      <c r="C19" t="s">
        <v>70</v>
      </c>
      <c r="D19" t="s">
        <v>71</v>
      </c>
      <c r="E19" s="73" t="s">
        <v>72</v>
      </c>
      <c r="F19" s="73"/>
      <c r="G19" s="73"/>
      <c r="H19" s="73"/>
      <c r="I19" s="73"/>
      <c r="M19" s="73" t="s">
        <v>73</v>
      </c>
      <c r="N19" s="73"/>
    </row>
    <row r="20" spans="3:16" x14ac:dyDescent="0.25">
      <c r="M20" t="s">
        <v>74</v>
      </c>
    </row>
  </sheetData>
  <mergeCells count="5">
    <mergeCell ref="C4:I4"/>
    <mergeCell ref="L4:O4"/>
    <mergeCell ref="M18:N18"/>
    <mergeCell ref="E19:I19"/>
    <mergeCell ref="M19:N1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43E1F-E959-4A66-B880-F18FCD019DA0}">
  <dimension ref="A3:V29"/>
  <sheetViews>
    <sheetView workbookViewId="0">
      <selection activeCell="N22" sqref="N22"/>
    </sheetView>
  </sheetViews>
  <sheetFormatPr defaultRowHeight="13.2" x14ac:dyDescent="0.25"/>
  <cols>
    <col min="2" max="2" width="9.5546875" bestFit="1" customWidth="1"/>
    <col min="10" max="10" width="12.109375" bestFit="1" customWidth="1"/>
    <col min="18" max="18" width="14.88671875" bestFit="1" customWidth="1"/>
  </cols>
  <sheetData>
    <row r="3" spans="1:22" x14ac:dyDescent="0.25">
      <c r="C3" s="71" t="s">
        <v>63</v>
      </c>
      <c r="D3" s="71"/>
      <c r="E3" s="71"/>
      <c r="F3" s="71"/>
      <c r="G3" s="71"/>
      <c r="H3" s="71"/>
      <c r="I3" s="71"/>
      <c r="L3" s="72" t="s">
        <v>60</v>
      </c>
      <c r="M3" s="72"/>
      <c r="N3" s="72"/>
      <c r="O3" s="72"/>
      <c r="P3" s="72"/>
    </row>
    <row r="6" spans="1:22" x14ac:dyDescent="0.25">
      <c r="C6" t="s">
        <v>64</v>
      </c>
      <c r="D6" t="s">
        <v>36</v>
      </c>
      <c r="E6" t="s">
        <v>65</v>
      </c>
      <c r="F6" t="s">
        <v>46</v>
      </c>
      <c r="G6" t="s">
        <v>66</v>
      </c>
      <c r="H6" t="s">
        <v>54</v>
      </c>
      <c r="I6" t="s">
        <v>54</v>
      </c>
      <c r="J6" t="s">
        <v>75</v>
      </c>
      <c r="K6" t="s">
        <v>39</v>
      </c>
      <c r="M6" t="s">
        <v>67</v>
      </c>
    </row>
    <row r="8" spans="1:22" x14ac:dyDescent="0.25">
      <c r="A8" s="8" t="s">
        <v>81</v>
      </c>
      <c r="B8" s="14">
        <v>8975.74</v>
      </c>
      <c r="C8" s="5">
        <v>63744.2</v>
      </c>
      <c r="D8">
        <v>-3480</v>
      </c>
      <c r="E8">
        <v>130</v>
      </c>
      <c r="F8">
        <v>1196.52</v>
      </c>
      <c r="I8">
        <v>111.98</v>
      </c>
      <c r="J8">
        <v>2699</v>
      </c>
      <c r="K8">
        <v>1011.8</v>
      </c>
      <c r="R8" t="s">
        <v>77</v>
      </c>
      <c r="S8">
        <v>83971.27</v>
      </c>
      <c r="V8">
        <v>83971.27</v>
      </c>
    </row>
    <row r="9" spans="1:22" x14ac:dyDescent="0.25">
      <c r="A9" s="8" t="s">
        <v>82</v>
      </c>
      <c r="B9" s="15">
        <v>6690</v>
      </c>
      <c r="C9">
        <v>7066.89</v>
      </c>
      <c r="D9">
        <v>-3210</v>
      </c>
      <c r="E9">
        <v>130</v>
      </c>
      <c r="I9">
        <v>20.16</v>
      </c>
      <c r="R9" t="s">
        <v>78</v>
      </c>
      <c r="S9">
        <v>6690</v>
      </c>
      <c r="V9">
        <v>63744.2</v>
      </c>
    </row>
    <row r="10" spans="1:22" x14ac:dyDescent="0.25">
      <c r="C10">
        <v>1272.04</v>
      </c>
      <c r="E10">
        <v>3964.8</v>
      </c>
      <c r="I10">
        <v>1323.88</v>
      </c>
      <c r="S10">
        <f>S8-S9</f>
        <v>77281.27</v>
      </c>
      <c r="V10">
        <f>V8-V9</f>
        <v>20227.070000000007</v>
      </c>
    </row>
    <row r="11" spans="1:22" x14ac:dyDescent="0.25">
      <c r="E11">
        <v>1300</v>
      </c>
      <c r="R11" t="s">
        <v>36</v>
      </c>
      <c r="S11">
        <v>8975.74</v>
      </c>
    </row>
    <row r="12" spans="1:22" x14ac:dyDescent="0.25">
      <c r="S12" s="5">
        <f>S10-S11</f>
        <v>68305.53</v>
      </c>
      <c r="U12">
        <v>20227.07</v>
      </c>
    </row>
    <row r="13" spans="1:22" x14ac:dyDescent="0.25">
      <c r="R13" t="s">
        <v>70</v>
      </c>
      <c r="S13">
        <v>63744.2</v>
      </c>
      <c r="U13">
        <v>6690</v>
      </c>
    </row>
    <row r="14" spans="1:22" x14ac:dyDescent="0.25">
      <c r="C14">
        <f>SUM(C8:C13)</f>
        <v>72083.12999999999</v>
      </c>
      <c r="D14">
        <f t="shared" ref="D14:M14" si="0">SUM(D8:D13)</f>
        <v>-6690</v>
      </c>
      <c r="E14">
        <f t="shared" si="0"/>
        <v>5524.8</v>
      </c>
      <c r="F14">
        <f t="shared" si="0"/>
        <v>1196.52</v>
      </c>
      <c r="G14">
        <f t="shared" si="0"/>
        <v>0</v>
      </c>
      <c r="H14">
        <f t="shared" si="0"/>
        <v>0</v>
      </c>
      <c r="I14">
        <f t="shared" si="0"/>
        <v>1456.0200000000002</v>
      </c>
      <c r="J14">
        <f t="shared" si="0"/>
        <v>2699</v>
      </c>
      <c r="K14">
        <f>SUM(K8:K13)</f>
        <v>1011.8</v>
      </c>
      <c r="L14">
        <f t="shared" si="0"/>
        <v>0</v>
      </c>
      <c r="M14">
        <f t="shared" si="0"/>
        <v>0</v>
      </c>
      <c r="P14">
        <f>SUM(C14:M14)</f>
        <v>77281.27</v>
      </c>
      <c r="R14" s="3" t="s">
        <v>79</v>
      </c>
      <c r="S14" s="3">
        <f>S12-S13</f>
        <v>4561.3300000000017</v>
      </c>
      <c r="U14">
        <f>U12-U13</f>
        <v>13537.07</v>
      </c>
    </row>
    <row r="16" spans="1:22" x14ac:dyDescent="0.25">
      <c r="C16">
        <v>8338.93</v>
      </c>
      <c r="D16">
        <v>-6690</v>
      </c>
      <c r="E16">
        <v>5524.8</v>
      </c>
      <c r="F16">
        <v>1196.52</v>
      </c>
      <c r="G16">
        <v>0</v>
      </c>
      <c r="H16">
        <v>0</v>
      </c>
      <c r="I16">
        <v>1456.0200000000002</v>
      </c>
      <c r="J16">
        <v>2699</v>
      </c>
      <c r="K16">
        <v>1011.8</v>
      </c>
      <c r="L16">
        <v>0</v>
      </c>
      <c r="M16">
        <v>0</v>
      </c>
      <c r="P16">
        <v>20227.07</v>
      </c>
    </row>
    <row r="18" spans="18:19" x14ac:dyDescent="0.25">
      <c r="R18" t="s">
        <v>80</v>
      </c>
      <c r="S18">
        <v>8338.93</v>
      </c>
    </row>
    <row r="19" spans="18:19" x14ac:dyDescent="0.25">
      <c r="R19" t="s">
        <v>65</v>
      </c>
      <c r="S19">
        <v>5524.8</v>
      </c>
    </row>
    <row r="20" spans="18:19" x14ac:dyDescent="0.25">
      <c r="R20" t="s">
        <v>27</v>
      </c>
      <c r="S20">
        <v>1196.52</v>
      </c>
    </row>
    <row r="21" spans="18:19" x14ac:dyDescent="0.25">
      <c r="R21" t="s">
        <v>54</v>
      </c>
      <c r="S21">
        <v>1456.02</v>
      </c>
    </row>
    <row r="22" spans="18:19" x14ac:dyDescent="0.25">
      <c r="R22" t="s">
        <v>47</v>
      </c>
      <c r="S22">
        <v>1011.8</v>
      </c>
    </row>
    <row r="23" spans="18:19" x14ac:dyDescent="0.25">
      <c r="R23" t="s">
        <v>76</v>
      </c>
      <c r="S23" s="1">
        <v>2699</v>
      </c>
    </row>
    <row r="24" spans="18:19" x14ac:dyDescent="0.25">
      <c r="R24" s="8"/>
      <c r="S24" s="8"/>
    </row>
    <row r="25" spans="18:19" x14ac:dyDescent="0.25">
      <c r="S25" s="3">
        <f>SUM(S18:S24)</f>
        <v>20227.07</v>
      </c>
    </row>
    <row r="26" spans="18:19" x14ac:dyDescent="0.25">
      <c r="R26" t="s">
        <v>36</v>
      </c>
      <c r="S26" s="4">
        <v>6690</v>
      </c>
    </row>
    <row r="27" spans="18:19" x14ac:dyDescent="0.25">
      <c r="R27" s="3" t="s">
        <v>83</v>
      </c>
      <c r="S27" s="3">
        <f>S25-S26</f>
        <v>13537.07</v>
      </c>
    </row>
    <row r="28" spans="18:19" x14ac:dyDescent="0.25">
      <c r="R28" s="8"/>
      <c r="S28" s="3"/>
    </row>
    <row r="29" spans="18:19" x14ac:dyDescent="0.25">
      <c r="S29" s="3"/>
    </row>
  </sheetData>
  <mergeCells count="2">
    <mergeCell ref="C3:I3"/>
    <mergeCell ref="L3:P3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E193B-17E3-4BB7-9369-4A5A5EFED61C}">
  <dimension ref="C4:T17"/>
  <sheetViews>
    <sheetView workbookViewId="0">
      <selection activeCell="C4" sqref="C4:O7"/>
    </sheetView>
  </sheetViews>
  <sheetFormatPr defaultRowHeight="13.2" x14ac:dyDescent="0.25"/>
  <cols>
    <col min="3" max="10" width="9" bestFit="1" customWidth="1"/>
    <col min="11" max="11" width="9.21875" bestFit="1" customWidth="1"/>
    <col min="13" max="15" width="9" bestFit="1" customWidth="1"/>
    <col min="17" max="17" width="9" bestFit="1" customWidth="1"/>
  </cols>
  <sheetData>
    <row r="4" spans="3:20" x14ac:dyDescent="0.25">
      <c r="C4" s="71" t="s">
        <v>63</v>
      </c>
      <c r="D4" s="71"/>
      <c r="E4" s="71"/>
      <c r="F4" s="71"/>
      <c r="G4" s="71"/>
      <c r="H4" s="71"/>
      <c r="I4" s="71"/>
      <c r="L4" s="72" t="s">
        <v>60</v>
      </c>
      <c r="M4" s="72"/>
      <c r="N4" s="72"/>
      <c r="O4" s="72"/>
    </row>
    <row r="7" spans="3:20" x14ac:dyDescent="0.25">
      <c r="C7" t="s">
        <v>64</v>
      </c>
      <c r="D7" t="s">
        <v>85</v>
      </c>
      <c r="E7" t="s">
        <v>65</v>
      </c>
      <c r="F7" t="s">
        <v>46</v>
      </c>
      <c r="G7" t="s">
        <v>66</v>
      </c>
      <c r="H7" t="s">
        <v>54</v>
      </c>
      <c r="I7" t="s">
        <v>54</v>
      </c>
      <c r="J7" t="s">
        <v>84</v>
      </c>
      <c r="M7" t="s">
        <v>67</v>
      </c>
      <c r="N7" t="s">
        <v>39</v>
      </c>
    </row>
    <row r="9" spans="3:20" x14ac:dyDescent="0.25">
      <c r="C9" s="1">
        <v>63744.2</v>
      </c>
      <c r="D9" s="1">
        <v>2321.94</v>
      </c>
      <c r="E9" s="1"/>
      <c r="F9" s="1">
        <v>1196.52</v>
      </c>
      <c r="G9" s="1"/>
      <c r="H9" s="1">
        <v>1339.32</v>
      </c>
      <c r="I9" s="1"/>
      <c r="J9" s="1">
        <v>5920</v>
      </c>
      <c r="K9" s="1"/>
      <c r="L9" s="1"/>
      <c r="M9" s="1">
        <v>5677</v>
      </c>
      <c r="N9" s="1">
        <v>1011.8</v>
      </c>
      <c r="O9" s="1"/>
      <c r="P9" s="1"/>
      <c r="Q9" s="1"/>
    </row>
    <row r="10" spans="3:20" x14ac:dyDescent="0.25">
      <c r="C10" s="1">
        <v>-8975.74</v>
      </c>
      <c r="D10" s="1">
        <v>417.95</v>
      </c>
      <c r="E10" s="1"/>
      <c r="F10" s="1">
        <v>130</v>
      </c>
      <c r="G10" s="1"/>
      <c r="H10" s="1">
        <v>17.38</v>
      </c>
      <c r="I10" s="1"/>
      <c r="J10" s="1"/>
      <c r="K10" s="1"/>
      <c r="L10" s="1"/>
      <c r="M10" s="1"/>
      <c r="N10" s="1"/>
      <c r="O10" s="1"/>
      <c r="P10" s="1"/>
      <c r="Q10" s="1"/>
    </row>
    <row r="11" spans="3:20" x14ac:dyDescent="0.25">
      <c r="C11" s="1"/>
      <c r="D11" s="1"/>
      <c r="E11" s="1"/>
      <c r="F11" s="1">
        <v>130</v>
      </c>
      <c r="G11" s="1"/>
      <c r="H11" s="1">
        <v>96.53</v>
      </c>
      <c r="I11" s="1"/>
      <c r="J11" s="1"/>
      <c r="K11" s="1"/>
      <c r="L11" s="1"/>
      <c r="M11" s="1"/>
      <c r="N11" s="1"/>
      <c r="O11" s="1"/>
      <c r="P11" s="1"/>
      <c r="Q11" s="1"/>
      <c r="T11" s="1">
        <f>97781.82-C15</f>
        <v>43013.360000000008</v>
      </c>
    </row>
    <row r="12" spans="3:20" x14ac:dyDescent="0.25">
      <c r="C12" s="1"/>
      <c r="D12" s="1"/>
      <c r="E12" s="1"/>
      <c r="F12" s="1">
        <v>3964.8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3:20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3:20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3:20" x14ac:dyDescent="0.25">
      <c r="C15" s="16">
        <f>SUM(C9:C14)</f>
        <v>54768.46</v>
      </c>
      <c r="D15" s="1">
        <f t="shared" ref="D15:J15" si="0">SUM(D9:D14)</f>
        <v>2739.89</v>
      </c>
      <c r="E15" s="1">
        <f t="shared" si="0"/>
        <v>0</v>
      </c>
      <c r="F15" s="1">
        <f t="shared" si="0"/>
        <v>5421.32</v>
      </c>
      <c r="G15" s="1">
        <f t="shared" si="0"/>
        <v>0</v>
      </c>
      <c r="H15" s="1">
        <f t="shared" si="0"/>
        <v>1453.23</v>
      </c>
      <c r="I15" s="1">
        <f t="shared" si="0"/>
        <v>0</v>
      </c>
      <c r="J15" s="1">
        <f t="shared" si="0"/>
        <v>5920</v>
      </c>
      <c r="K15" s="17">
        <f>SUM(C15:J15)</f>
        <v>70302.899999999994</v>
      </c>
      <c r="L15" s="1"/>
      <c r="M15" s="1">
        <f>SUM(M9:M14)</f>
        <v>5677</v>
      </c>
      <c r="N15" s="1">
        <f>SUM(N9:N14)</f>
        <v>1011.8</v>
      </c>
      <c r="O15" s="18">
        <f>SUM(M15:N15)</f>
        <v>6688.8</v>
      </c>
      <c r="P15" s="1"/>
      <c r="Q15" s="1">
        <f>O15+K15</f>
        <v>76991.7</v>
      </c>
    </row>
    <row r="16" spans="3:20" x14ac:dyDescent="0.25">
      <c r="C16" s="1"/>
      <c r="D16" s="1"/>
      <c r="E16" s="1"/>
      <c r="F16" s="1"/>
      <c r="G16" s="1"/>
      <c r="H16" s="1"/>
      <c r="I16" s="1"/>
      <c r="J16" s="1"/>
      <c r="K16" s="1">
        <v>-54768.06</v>
      </c>
      <c r="L16" s="1"/>
      <c r="M16" s="1"/>
      <c r="N16" s="1"/>
      <c r="O16" s="1"/>
      <c r="P16" s="1"/>
      <c r="Q16" s="1"/>
    </row>
    <row r="17" spans="3:17" x14ac:dyDescent="0.25">
      <c r="C17" s="1"/>
      <c r="D17" s="1"/>
      <c r="E17" s="1"/>
      <c r="F17" s="1"/>
      <c r="G17" s="1"/>
      <c r="H17" s="1"/>
      <c r="I17" s="1"/>
      <c r="J17" s="1"/>
      <c r="K17" s="18">
        <f>K15+K16</f>
        <v>15534.839999999997</v>
      </c>
      <c r="L17" s="1"/>
      <c r="M17" s="1"/>
      <c r="N17" s="1"/>
      <c r="O17" s="18">
        <v>6688.8</v>
      </c>
      <c r="P17" s="1"/>
      <c r="Q17" s="18">
        <f>K17+O17</f>
        <v>22223.639999999996</v>
      </c>
    </row>
  </sheetData>
  <mergeCells count="2">
    <mergeCell ref="C4:I4"/>
    <mergeCell ref="L4:O4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A2552-3814-465B-BDF5-5D351DA2D227}">
  <dimension ref="C3:Q15"/>
  <sheetViews>
    <sheetView workbookViewId="0">
      <selection activeCell="C9" sqref="C9"/>
    </sheetView>
  </sheetViews>
  <sheetFormatPr defaultRowHeight="13.2" x14ac:dyDescent="0.25"/>
  <sheetData>
    <row r="3" spans="3:17" x14ac:dyDescent="0.25">
      <c r="C3" s="71" t="s">
        <v>63</v>
      </c>
      <c r="D3" s="71"/>
      <c r="E3" s="71"/>
      <c r="F3" s="71"/>
      <c r="G3" s="71"/>
      <c r="H3" s="71"/>
      <c r="I3" s="71"/>
      <c r="N3" s="72" t="s">
        <v>60</v>
      </c>
      <c r="O3" s="72"/>
      <c r="P3" s="72"/>
      <c r="Q3" s="72"/>
    </row>
    <row r="6" spans="3:17" x14ac:dyDescent="0.25">
      <c r="C6" t="s">
        <v>64</v>
      </c>
      <c r="D6" t="s">
        <v>85</v>
      </c>
      <c r="E6" t="s">
        <v>65</v>
      </c>
      <c r="F6" t="s">
        <v>46</v>
      </c>
      <c r="G6" t="s">
        <v>66</v>
      </c>
      <c r="H6" t="s">
        <v>54</v>
      </c>
      <c r="I6" t="s">
        <v>54</v>
      </c>
      <c r="J6" t="s">
        <v>84</v>
      </c>
      <c r="K6" t="s">
        <v>86</v>
      </c>
      <c r="L6" t="s">
        <v>53</v>
      </c>
      <c r="O6" t="s">
        <v>67</v>
      </c>
      <c r="P6" t="s">
        <v>39</v>
      </c>
    </row>
    <row r="9" spans="3:17" x14ac:dyDescent="0.25">
      <c r="C9" s="19">
        <v>54768.46</v>
      </c>
      <c r="D9" s="1">
        <v>3192.6</v>
      </c>
      <c r="E9" s="1">
        <v>1196.52</v>
      </c>
      <c r="F9" s="1">
        <v>130</v>
      </c>
      <c r="G9" s="1"/>
      <c r="H9" s="1">
        <v>80.900000000000006</v>
      </c>
      <c r="I9" s="1"/>
      <c r="J9" s="1">
        <v>4444</v>
      </c>
      <c r="K9" s="1">
        <v>9200</v>
      </c>
      <c r="L9" s="1">
        <v>4146</v>
      </c>
      <c r="M9" s="1"/>
      <c r="N9" s="1"/>
      <c r="O9" s="1"/>
      <c r="P9" s="1">
        <v>505.9</v>
      </c>
    </row>
    <row r="10" spans="3:17" x14ac:dyDescent="0.25">
      <c r="D10" s="1">
        <v>574.66999999999996</v>
      </c>
      <c r="E10" s="1">
        <v>4156.6400000000003</v>
      </c>
      <c r="F10" s="1">
        <v>130</v>
      </c>
      <c r="G10" s="1"/>
      <c r="H10" s="1">
        <v>14.56</v>
      </c>
      <c r="I10" s="1"/>
      <c r="J10" s="1">
        <v>4461.6499999999996</v>
      </c>
      <c r="K10" s="1"/>
      <c r="L10" s="1"/>
      <c r="M10" s="1"/>
      <c r="N10" s="1"/>
      <c r="O10" s="1"/>
      <c r="P10" s="1">
        <v>2480.67</v>
      </c>
    </row>
    <row r="11" spans="3:17" x14ac:dyDescent="0.25">
      <c r="D11" s="1"/>
      <c r="E11" s="1">
        <v>6252.82</v>
      </c>
      <c r="F11" s="1"/>
      <c r="G11" s="1"/>
      <c r="H11" s="1">
        <v>1354.95</v>
      </c>
      <c r="I11" s="1"/>
      <c r="J11" s="1">
        <v>326</v>
      </c>
      <c r="K11" s="1"/>
      <c r="L11" s="1"/>
      <c r="M11" s="1"/>
      <c r="N11" s="1"/>
      <c r="O11" s="1"/>
      <c r="P11" s="1">
        <v>365.88</v>
      </c>
    </row>
    <row r="12" spans="3:17" x14ac:dyDescent="0.25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3:17" x14ac:dyDescent="0.25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3:17" x14ac:dyDescent="0.25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3:17" x14ac:dyDescent="0.25">
      <c r="C15">
        <f>SUM(C9:C14)</f>
        <v>54768.46</v>
      </c>
      <c r="D15" s="1">
        <f t="shared" ref="D15:P15" si="0">SUM(D9:D14)</f>
        <v>3767.27</v>
      </c>
      <c r="E15" s="1">
        <f t="shared" si="0"/>
        <v>11605.98</v>
      </c>
      <c r="F15" s="1">
        <f t="shared" si="0"/>
        <v>260</v>
      </c>
      <c r="G15" s="1">
        <f t="shared" si="0"/>
        <v>0</v>
      </c>
      <c r="H15" s="1">
        <f t="shared" si="0"/>
        <v>1450.41</v>
      </c>
      <c r="I15" s="1">
        <f t="shared" si="0"/>
        <v>0</v>
      </c>
      <c r="J15" s="1">
        <f t="shared" si="0"/>
        <v>9231.65</v>
      </c>
      <c r="K15" s="1">
        <f t="shared" si="0"/>
        <v>9200</v>
      </c>
      <c r="L15" s="1">
        <f t="shared" si="0"/>
        <v>4146</v>
      </c>
      <c r="M15" s="1">
        <f t="shared" si="0"/>
        <v>0</v>
      </c>
      <c r="N15" s="1">
        <f t="shared" si="0"/>
        <v>0</v>
      </c>
      <c r="O15" s="1">
        <f t="shared" si="0"/>
        <v>0</v>
      </c>
      <c r="P15" s="1">
        <f t="shared" si="0"/>
        <v>3352.4500000000003</v>
      </c>
      <c r="Q15" s="4">
        <f>SUM(D15:P15)</f>
        <v>43013.759999999995</v>
      </c>
    </row>
  </sheetData>
  <mergeCells count="2">
    <mergeCell ref="C3:I3"/>
    <mergeCell ref="N3:Q3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D03D-34DF-4DC1-A2E4-954A26BF79D2}">
  <dimension ref="C3:V19"/>
  <sheetViews>
    <sheetView workbookViewId="0">
      <selection activeCell="C3" sqref="C3:T6"/>
    </sheetView>
  </sheetViews>
  <sheetFormatPr defaultRowHeight="13.2" x14ac:dyDescent="0.25"/>
  <cols>
    <col min="3" max="3" width="9.5546875" bestFit="1" customWidth="1"/>
    <col min="4" max="12" width="9" bestFit="1" customWidth="1"/>
    <col min="13" max="13" width="9.5546875" bestFit="1" customWidth="1"/>
    <col min="14" max="14" width="9" bestFit="1" customWidth="1"/>
    <col min="15" max="15" width="9.5546875" bestFit="1" customWidth="1"/>
    <col min="16" max="16" width="9.5546875" customWidth="1"/>
    <col min="19" max="19" width="9" bestFit="1" customWidth="1"/>
  </cols>
  <sheetData>
    <row r="3" spans="3:22" x14ac:dyDescent="0.25">
      <c r="C3" s="71" t="s">
        <v>63</v>
      </c>
      <c r="D3" s="71"/>
      <c r="E3" s="71"/>
      <c r="F3" s="71"/>
      <c r="G3" s="71"/>
      <c r="H3" s="71"/>
      <c r="I3" s="71"/>
      <c r="J3" s="71"/>
      <c r="Q3" s="72" t="s">
        <v>60</v>
      </c>
      <c r="R3" s="72"/>
      <c r="S3" s="72"/>
      <c r="T3" s="72"/>
    </row>
    <row r="6" spans="3:22" x14ac:dyDescent="0.25">
      <c r="C6" t="s">
        <v>64</v>
      </c>
      <c r="D6" t="s">
        <v>85</v>
      </c>
      <c r="E6" t="s">
        <v>65</v>
      </c>
      <c r="F6" t="s">
        <v>46</v>
      </c>
      <c r="G6" t="s">
        <v>66</v>
      </c>
      <c r="H6" t="s">
        <v>88</v>
      </c>
      <c r="I6" t="s">
        <v>54</v>
      </c>
      <c r="J6" t="s">
        <v>54</v>
      </c>
      <c r="K6" t="s">
        <v>84</v>
      </c>
      <c r="L6" t="s">
        <v>86</v>
      </c>
      <c r="M6" t="s">
        <v>87</v>
      </c>
      <c r="N6" t="s">
        <v>53</v>
      </c>
      <c r="R6" t="s">
        <v>67</v>
      </c>
      <c r="S6" t="s">
        <v>39</v>
      </c>
    </row>
    <row r="8" spans="3:22" x14ac:dyDescent="0.25">
      <c r="M8">
        <v>-34.979999999999997</v>
      </c>
    </row>
    <row r="9" spans="3:22" x14ac:dyDescent="0.25">
      <c r="C9" s="16">
        <v>54768.46</v>
      </c>
      <c r="D9" s="1">
        <v>3049</v>
      </c>
      <c r="E9" s="1">
        <v>130</v>
      </c>
      <c r="F9" s="1">
        <v>1196.52</v>
      </c>
      <c r="G9" s="1"/>
      <c r="H9" s="1">
        <v>3304</v>
      </c>
      <c r="I9" s="1">
        <v>1920.11</v>
      </c>
      <c r="J9" s="1">
        <v>1370.76</v>
      </c>
      <c r="K9" s="1"/>
      <c r="L9" s="1"/>
      <c r="M9" s="1">
        <v>505</v>
      </c>
      <c r="N9" s="1"/>
      <c r="O9" s="1"/>
      <c r="P9" s="1"/>
      <c r="Q9" s="1"/>
      <c r="R9" s="1"/>
      <c r="S9" s="1">
        <v>1517.7</v>
      </c>
    </row>
    <row r="10" spans="3:22" x14ac:dyDescent="0.25">
      <c r="C10" s="1"/>
      <c r="D10" s="1">
        <v>548.82000000000005</v>
      </c>
      <c r="E10" s="1">
        <v>130</v>
      </c>
      <c r="F10" s="1"/>
      <c r="G10" s="1"/>
      <c r="H10" s="1"/>
      <c r="I10" s="1">
        <v>35.200000000000003</v>
      </c>
      <c r="J10" s="1">
        <v>65.099999999999994</v>
      </c>
      <c r="K10" s="1"/>
      <c r="L10" s="1"/>
      <c r="M10" s="1">
        <v>3045.52</v>
      </c>
      <c r="N10" s="1"/>
      <c r="O10" s="1"/>
      <c r="P10" s="1"/>
      <c r="Q10" s="1"/>
      <c r="R10" s="1"/>
      <c r="S10" s="1">
        <v>2642.48</v>
      </c>
    </row>
    <row r="11" spans="3:22" x14ac:dyDescent="0.25">
      <c r="C11" s="1"/>
      <c r="D11" s="1"/>
      <c r="E11" s="1">
        <v>4212.6000000000004</v>
      </c>
      <c r="F11" s="1"/>
      <c r="G11" s="1"/>
      <c r="H11" s="1"/>
      <c r="I11" s="1">
        <v>195.53</v>
      </c>
      <c r="J11" s="1">
        <v>11.72</v>
      </c>
      <c r="K11" s="1"/>
      <c r="L11" s="1"/>
      <c r="M11" s="1">
        <v>-35.51</v>
      </c>
      <c r="N11" s="1"/>
      <c r="O11" s="1"/>
      <c r="P11" s="1"/>
      <c r="Q11" s="1"/>
      <c r="R11" s="1"/>
      <c r="S11" s="1"/>
      <c r="V11" s="1"/>
    </row>
    <row r="12" spans="3:22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>
        <v>252.5</v>
      </c>
      <c r="N12" s="1"/>
      <c r="O12" s="1"/>
      <c r="P12" s="1"/>
      <c r="Q12" s="1"/>
      <c r="R12" s="1"/>
      <c r="S12" s="1"/>
    </row>
    <row r="13" spans="3:22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v>3000.39</v>
      </c>
      <c r="N13" s="1"/>
      <c r="O13" s="1"/>
      <c r="P13" s="1"/>
      <c r="Q13" s="1"/>
      <c r="R13" s="1"/>
      <c r="S13" s="1"/>
      <c r="V13" s="1"/>
    </row>
    <row r="14" spans="3:22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>
        <v>1927.77</v>
      </c>
      <c r="N14" s="1"/>
      <c r="O14" s="1"/>
      <c r="P14" s="1"/>
      <c r="Q14" s="1"/>
      <c r="R14" s="1"/>
      <c r="S14" s="1"/>
    </row>
    <row r="15" spans="3:22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v>2630.68</v>
      </c>
      <c r="N15" s="1"/>
      <c r="O15" s="1"/>
      <c r="P15" s="1"/>
      <c r="Q15" s="1"/>
      <c r="R15" s="1"/>
      <c r="S15" s="1"/>
    </row>
    <row r="16" spans="3:22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>
        <v>2832.67</v>
      </c>
      <c r="N16" s="1"/>
      <c r="O16" s="1"/>
      <c r="P16" s="1"/>
      <c r="Q16" s="1"/>
      <c r="R16" s="1"/>
      <c r="S16" s="1"/>
    </row>
    <row r="17" spans="3:19" x14ac:dyDescent="0.25">
      <c r="C17" s="1">
        <f>SUM(C9:C16)</f>
        <v>54768.46</v>
      </c>
      <c r="D17" s="1">
        <f t="shared" ref="D17:L17" si="0">SUM(D9:D16)</f>
        <v>3597.82</v>
      </c>
      <c r="E17" s="1">
        <f t="shared" si="0"/>
        <v>4472.6000000000004</v>
      </c>
      <c r="F17" s="1">
        <f t="shared" si="0"/>
        <v>1196.52</v>
      </c>
      <c r="G17" s="1">
        <f t="shared" si="0"/>
        <v>0</v>
      </c>
      <c r="H17" s="1">
        <f t="shared" si="0"/>
        <v>3304</v>
      </c>
      <c r="I17" s="1">
        <f t="shared" si="0"/>
        <v>2150.84</v>
      </c>
      <c r="J17" s="1">
        <f t="shared" si="0"/>
        <v>1447.58</v>
      </c>
      <c r="K17" s="1">
        <f t="shared" si="0"/>
        <v>0</v>
      </c>
      <c r="L17" s="1">
        <f t="shared" si="0"/>
        <v>0</v>
      </c>
      <c r="M17" s="1">
        <f>SUM(M8:M16)</f>
        <v>14124.04</v>
      </c>
      <c r="N17" s="1">
        <f>SUM(N9:N16)</f>
        <v>0</v>
      </c>
      <c r="O17" s="4">
        <f>SUM(C17:N17)</f>
        <v>85061.859999999986</v>
      </c>
      <c r="P17" s="4"/>
      <c r="Q17" s="1"/>
      <c r="R17" s="1"/>
      <c r="S17" s="4">
        <f>SUM(S9:S16)</f>
        <v>4160.18</v>
      </c>
    </row>
    <row r="19" spans="3:19" x14ac:dyDescent="0.25">
      <c r="M19" s="4">
        <v>30293.4</v>
      </c>
    </row>
  </sheetData>
  <mergeCells count="2">
    <mergeCell ref="C3:J3"/>
    <mergeCell ref="Q3:T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B2" sqref="B2:M4"/>
    </sheetView>
  </sheetViews>
  <sheetFormatPr defaultRowHeight="13.2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B0811-1001-4A5F-B1B8-1725208CC9BC}">
  <dimension ref="C4:S23"/>
  <sheetViews>
    <sheetView workbookViewId="0">
      <selection activeCell="C9" sqref="C9"/>
    </sheetView>
  </sheetViews>
  <sheetFormatPr defaultRowHeight="13.2" x14ac:dyDescent="0.25"/>
  <sheetData>
    <row r="4" spans="3:19" x14ac:dyDescent="0.25">
      <c r="C4" s="71" t="s">
        <v>63</v>
      </c>
      <c r="D4" s="71"/>
      <c r="E4" s="71"/>
      <c r="F4" s="71"/>
      <c r="G4" s="71"/>
      <c r="H4" s="71"/>
      <c r="I4" s="71"/>
      <c r="P4" s="72" t="s">
        <v>60</v>
      </c>
      <c r="Q4" s="72"/>
      <c r="R4" s="72"/>
      <c r="S4" s="72"/>
    </row>
    <row r="7" spans="3:19" x14ac:dyDescent="0.25">
      <c r="C7" s="22" t="s">
        <v>64</v>
      </c>
      <c r="D7" s="22" t="s">
        <v>85</v>
      </c>
      <c r="E7" s="22" t="s">
        <v>65</v>
      </c>
      <c r="F7" s="22" t="s">
        <v>46</v>
      </c>
      <c r="G7" s="22" t="s">
        <v>66</v>
      </c>
      <c r="H7" s="22" t="s">
        <v>54</v>
      </c>
      <c r="I7" s="22" t="s">
        <v>54</v>
      </c>
      <c r="J7" s="22" t="s">
        <v>84</v>
      </c>
      <c r="K7" s="22" t="s">
        <v>86</v>
      </c>
      <c r="L7" s="22" t="s">
        <v>87</v>
      </c>
      <c r="M7" s="22" t="s">
        <v>53</v>
      </c>
      <c r="N7" s="23" t="s">
        <v>36</v>
      </c>
      <c r="O7" s="22"/>
      <c r="P7" s="22"/>
      <c r="Q7" s="22" t="s">
        <v>67</v>
      </c>
      <c r="R7" s="22" t="s">
        <v>39</v>
      </c>
    </row>
    <row r="8" spans="3:19" x14ac:dyDescent="0.25"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3:19" x14ac:dyDescent="0.25">
      <c r="C9" s="24">
        <v>54768.46</v>
      </c>
      <c r="D9" s="25">
        <v>99</v>
      </c>
      <c r="E9" s="26">
        <v>130</v>
      </c>
      <c r="F9" s="26">
        <v>1196.52</v>
      </c>
      <c r="G9" s="26"/>
      <c r="H9" s="26">
        <v>174.73</v>
      </c>
      <c r="I9" s="26">
        <v>49.1</v>
      </c>
      <c r="J9" s="26"/>
      <c r="K9" s="26">
        <v>8999</v>
      </c>
      <c r="L9" s="26">
        <v>4731.1499999999996</v>
      </c>
      <c r="M9" s="26">
        <v>4322</v>
      </c>
      <c r="N9" s="26">
        <v>741.31</v>
      </c>
      <c r="O9" s="26"/>
      <c r="P9" s="26"/>
      <c r="Q9" s="26"/>
      <c r="R9" s="26">
        <v>2197</v>
      </c>
    </row>
    <row r="10" spans="3:19" x14ac:dyDescent="0.25">
      <c r="C10" s="26"/>
      <c r="D10" s="26">
        <v>17.82</v>
      </c>
      <c r="E10" s="26">
        <v>130</v>
      </c>
      <c r="F10" s="26">
        <v>4212.6000000000004</v>
      </c>
      <c r="G10" s="26"/>
      <c r="H10" s="26">
        <v>31.45</v>
      </c>
      <c r="I10" s="26">
        <v>8.84</v>
      </c>
      <c r="J10" s="26"/>
      <c r="K10" s="26"/>
      <c r="L10" s="26"/>
      <c r="M10" s="26"/>
      <c r="N10" s="26">
        <v>3224.92</v>
      </c>
      <c r="O10" s="26"/>
      <c r="P10" s="26"/>
      <c r="Q10" s="26"/>
      <c r="R10" s="26">
        <v>1011.8</v>
      </c>
    </row>
    <row r="11" spans="3:19" x14ac:dyDescent="0.25">
      <c r="C11" s="26"/>
      <c r="D11" s="26">
        <v>573.41</v>
      </c>
      <c r="E11" s="26"/>
      <c r="F11" s="26">
        <v>1300</v>
      </c>
      <c r="G11" s="26"/>
      <c r="H11" s="26">
        <v>1940.91</v>
      </c>
      <c r="I11" s="26">
        <v>1386.75</v>
      </c>
      <c r="J11" s="26"/>
      <c r="K11" s="26"/>
      <c r="L11" s="26"/>
      <c r="M11" s="26"/>
      <c r="N11" s="26">
        <v>2739.31</v>
      </c>
      <c r="O11" s="26"/>
      <c r="P11" s="26"/>
      <c r="Q11" s="26"/>
      <c r="R11" s="26">
        <v>1011.8</v>
      </c>
    </row>
    <row r="12" spans="3:19" x14ac:dyDescent="0.25">
      <c r="C12" s="26"/>
      <c r="D12" s="26">
        <v>3185.6</v>
      </c>
      <c r="E12" s="26"/>
      <c r="F12" s="26"/>
      <c r="G12" s="26"/>
      <c r="H12" s="26"/>
      <c r="I12" s="26"/>
      <c r="J12" s="26"/>
      <c r="K12" s="26"/>
      <c r="L12" s="26"/>
      <c r="M12" s="26"/>
      <c r="N12" s="26">
        <v>-2707.36</v>
      </c>
      <c r="O12" s="26"/>
      <c r="P12" s="26"/>
      <c r="Q12" s="26"/>
      <c r="R12" s="26"/>
    </row>
    <row r="13" spans="3:19" x14ac:dyDescent="0.25"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>
        <v>-3224.92</v>
      </c>
      <c r="O13" s="26"/>
      <c r="P13" s="26"/>
      <c r="Q13" s="26"/>
      <c r="R13" s="26"/>
    </row>
    <row r="14" spans="3:19" x14ac:dyDescent="0.25"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3:19" x14ac:dyDescent="0.25">
      <c r="C15" s="27">
        <f>SUM(C9:C14)</f>
        <v>54768.46</v>
      </c>
      <c r="D15" s="27">
        <f t="shared" ref="D15:R15" si="0">SUM(D9:D14)</f>
        <v>3875.83</v>
      </c>
      <c r="E15" s="27">
        <f t="shared" si="0"/>
        <v>260</v>
      </c>
      <c r="F15" s="27">
        <f t="shared" si="0"/>
        <v>6709.1200000000008</v>
      </c>
      <c r="G15" s="27">
        <f t="shared" si="0"/>
        <v>0</v>
      </c>
      <c r="H15" s="27">
        <f t="shared" si="0"/>
        <v>2147.09</v>
      </c>
      <c r="I15" s="27">
        <f t="shared" si="0"/>
        <v>1444.69</v>
      </c>
      <c r="J15" s="27">
        <f t="shared" si="0"/>
        <v>0</v>
      </c>
      <c r="K15" s="27">
        <f t="shared" si="0"/>
        <v>8999</v>
      </c>
      <c r="L15" s="27">
        <f t="shared" si="0"/>
        <v>4731.1499999999996</v>
      </c>
      <c r="M15" s="27">
        <f t="shared" si="0"/>
        <v>4322</v>
      </c>
      <c r="N15" s="27">
        <f t="shared" si="0"/>
        <v>773.25999999999976</v>
      </c>
      <c r="O15" s="27">
        <f t="shared" si="0"/>
        <v>0</v>
      </c>
      <c r="P15" s="27">
        <f t="shared" si="0"/>
        <v>0</v>
      </c>
      <c r="Q15" s="27">
        <f t="shared" si="0"/>
        <v>0</v>
      </c>
      <c r="R15" s="27">
        <f t="shared" si="0"/>
        <v>4220.6000000000004</v>
      </c>
    </row>
    <row r="19" spans="10:12" x14ac:dyDescent="0.25">
      <c r="J19" s="21">
        <v>1048</v>
      </c>
      <c r="L19">
        <v>32488.880000000001</v>
      </c>
    </row>
    <row r="20" spans="10:12" x14ac:dyDescent="0.25">
      <c r="J20" s="20" t="s">
        <v>36</v>
      </c>
      <c r="L20">
        <v>773.26</v>
      </c>
    </row>
    <row r="21" spans="10:12" x14ac:dyDescent="0.25">
      <c r="J21" s="21">
        <v>1050</v>
      </c>
      <c r="L21">
        <v>4220.6000000000004</v>
      </c>
    </row>
    <row r="22" spans="10:12" x14ac:dyDescent="0.25">
      <c r="J22" s="21"/>
    </row>
    <row r="23" spans="10:12" x14ac:dyDescent="0.25">
      <c r="J23" s="21"/>
      <c r="L23">
        <f>SUM(L19:L22)</f>
        <v>37482.74</v>
      </c>
    </row>
  </sheetData>
  <mergeCells count="2">
    <mergeCell ref="C4:I4"/>
    <mergeCell ref="P4:S4"/>
  </mergeCells>
  <pageMargins left="0.7" right="0.7" top="0.75" bottom="0.75" header="0.3" footer="0.3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9CDD-B446-493A-AC76-1DE7AE837D0E}">
  <dimension ref="C4:S18"/>
  <sheetViews>
    <sheetView workbookViewId="0">
      <selection activeCell="C4" sqref="C4:S18"/>
    </sheetView>
  </sheetViews>
  <sheetFormatPr defaultRowHeight="13.2" x14ac:dyDescent="0.25"/>
  <cols>
    <col min="11" max="11" width="9.5546875" bestFit="1" customWidth="1"/>
  </cols>
  <sheetData>
    <row r="4" spans="3:19" x14ac:dyDescent="0.25">
      <c r="C4" s="71" t="s">
        <v>63</v>
      </c>
      <c r="D4" s="71"/>
      <c r="E4" s="71"/>
      <c r="F4" s="71"/>
      <c r="G4" s="71"/>
      <c r="H4" s="71"/>
      <c r="I4" s="71"/>
      <c r="N4" s="72" t="s">
        <v>60</v>
      </c>
      <c r="O4" s="72"/>
      <c r="P4" s="72"/>
      <c r="Q4" s="72"/>
      <c r="S4" s="5" t="s">
        <v>36</v>
      </c>
    </row>
    <row r="6" spans="3:19" x14ac:dyDescent="0.25">
      <c r="C6" s="22" t="s">
        <v>64</v>
      </c>
      <c r="D6" s="22" t="s">
        <v>85</v>
      </c>
      <c r="E6" s="22" t="s">
        <v>65</v>
      </c>
      <c r="F6" s="22" t="s">
        <v>46</v>
      </c>
      <c r="G6" s="22" t="s">
        <v>66</v>
      </c>
      <c r="H6" s="22" t="s">
        <v>54</v>
      </c>
      <c r="I6" s="22" t="s">
        <v>54</v>
      </c>
      <c r="J6" s="22" t="s">
        <v>84</v>
      </c>
      <c r="K6" s="22" t="s">
        <v>86</v>
      </c>
      <c r="L6" s="22" t="s">
        <v>87</v>
      </c>
      <c r="M6" s="22" t="s">
        <v>53</v>
      </c>
      <c r="N6" s="22"/>
      <c r="O6" s="22" t="s">
        <v>67</v>
      </c>
      <c r="P6" s="22" t="s">
        <v>39</v>
      </c>
    </row>
    <row r="8" spans="3:19" x14ac:dyDescent="0.25">
      <c r="C8" s="24">
        <v>54768.46</v>
      </c>
      <c r="D8" s="29">
        <v>3124.76</v>
      </c>
      <c r="E8" s="27">
        <v>130</v>
      </c>
      <c r="F8" s="29">
        <v>1196.52</v>
      </c>
      <c r="G8" s="29"/>
      <c r="H8" s="29">
        <v>153.69999999999999</v>
      </c>
      <c r="I8" s="29">
        <v>32.93</v>
      </c>
      <c r="J8" s="27">
        <v>303</v>
      </c>
      <c r="K8" s="29"/>
      <c r="L8" s="27">
        <v>2615.5</v>
      </c>
      <c r="M8" s="29">
        <v>2322.89</v>
      </c>
      <c r="N8" s="29"/>
      <c r="O8" s="29"/>
      <c r="P8" s="27">
        <v>1517.7</v>
      </c>
      <c r="S8" s="27">
        <v>15364</v>
      </c>
    </row>
    <row r="9" spans="3:19" x14ac:dyDescent="0.25">
      <c r="C9" s="24"/>
      <c r="D9" s="29">
        <v>562.46</v>
      </c>
      <c r="E9" s="27">
        <v>130</v>
      </c>
      <c r="F9" s="29"/>
      <c r="G9" s="29"/>
      <c r="H9" s="29">
        <v>27.67</v>
      </c>
      <c r="I9" s="29">
        <v>5.93</v>
      </c>
      <c r="J9" s="29"/>
      <c r="K9" s="29"/>
      <c r="L9" s="27">
        <v>2529.5</v>
      </c>
      <c r="M9" s="29"/>
      <c r="N9" s="29"/>
      <c r="O9" s="29"/>
      <c r="P9" s="27">
        <v>505</v>
      </c>
      <c r="S9" s="29"/>
    </row>
    <row r="10" spans="3:19" x14ac:dyDescent="0.25">
      <c r="C10" s="24"/>
      <c r="D10" s="29"/>
      <c r="E10" s="29"/>
      <c r="F10" s="29"/>
      <c r="G10" s="29"/>
      <c r="H10" s="29">
        <v>1961.94</v>
      </c>
      <c r="I10" s="29">
        <v>1402.93</v>
      </c>
      <c r="J10" s="29"/>
      <c r="K10" s="29"/>
      <c r="L10" s="27">
        <v>3256.62</v>
      </c>
      <c r="M10" s="29"/>
      <c r="N10" s="29"/>
      <c r="O10" s="29"/>
      <c r="P10" s="29"/>
      <c r="S10" s="29"/>
    </row>
    <row r="11" spans="3:19" x14ac:dyDescent="0.25">
      <c r="C11" s="24"/>
      <c r="D11" s="29"/>
      <c r="E11" s="29"/>
      <c r="F11" s="29"/>
      <c r="G11" s="29"/>
      <c r="H11" s="29"/>
      <c r="I11" s="29"/>
      <c r="J11" s="29"/>
      <c r="K11" s="29"/>
      <c r="L11" s="27">
        <v>-37.71</v>
      </c>
      <c r="M11" s="29"/>
      <c r="N11" s="29"/>
      <c r="O11" s="29"/>
      <c r="P11" s="29"/>
      <c r="S11" s="29"/>
    </row>
    <row r="12" spans="3:19" x14ac:dyDescent="0.25">
      <c r="C12" s="24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S12" s="29"/>
    </row>
    <row r="13" spans="3:19" x14ac:dyDescent="0.25">
      <c r="C13" s="24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S13" s="29"/>
    </row>
    <row r="14" spans="3:19" x14ac:dyDescent="0.25">
      <c r="C14" s="24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S14" s="29"/>
    </row>
    <row r="15" spans="3:19" x14ac:dyDescent="0.25">
      <c r="C15" s="24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S15" s="29"/>
    </row>
    <row r="16" spans="3:19" x14ac:dyDescent="0.25">
      <c r="C16" s="24">
        <f>SUM(C8:C15)</f>
        <v>54768.46</v>
      </c>
      <c r="D16" s="29">
        <f>SUM(D8:D15)</f>
        <v>3687.2200000000003</v>
      </c>
      <c r="E16" s="27">
        <f t="shared" ref="E16:M16" si="0">SUM(E8:E15)</f>
        <v>260</v>
      </c>
      <c r="F16" s="29">
        <f t="shared" si="0"/>
        <v>1196.52</v>
      </c>
      <c r="G16" s="29">
        <f t="shared" si="0"/>
        <v>0</v>
      </c>
      <c r="H16" s="29">
        <f t="shared" si="0"/>
        <v>2143.31</v>
      </c>
      <c r="I16" s="29">
        <f t="shared" si="0"/>
        <v>1441.79</v>
      </c>
      <c r="J16" s="27">
        <f t="shared" si="0"/>
        <v>303</v>
      </c>
      <c r="K16" s="29"/>
      <c r="L16" s="29">
        <f t="shared" si="0"/>
        <v>8363.91</v>
      </c>
      <c r="M16" s="29">
        <f t="shared" si="0"/>
        <v>2322.89</v>
      </c>
      <c r="N16" s="30">
        <f>SUM(D16:M16)</f>
        <v>19718.64</v>
      </c>
      <c r="O16" s="29"/>
      <c r="P16" s="30">
        <f>SUM(P8:P15)</f>
        <v>2022.7</v>
      </c>
      <c r="S16" s="27">
        <f>SUM(S8:S15)</f>
        <v>15364</v>
      </c>
    </row>
    <row r="17" spans="3:16" x14ac:dyDescent="0.25"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3:16" x14ac:dyDescent="0.25"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>
        <f>N16+P16</f>
        <v>21741.34</v>
      </c>
    </row>
  </sheetData>
  <mergeCells count="2">
    <mergeCell ref="C4:I4"/>
    <mergeCell ref="N4:Q4"/>
  </mergeCells>
  <pageMargins left="0.7" right="0.7" top="0.75" bottom="0.75" header="0.3" footer="0.3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974E1-E464-4EA3-8F8B-E8890C19D187}">
  <dimension ref="D4:V21"/>
  <sheetViews>
    <sheetView workbookViewId="0">
      <selection activeCell="D8" sqref="D8"/>
    </sheetView>
  </sheetViews>
  <sheetFormatPr defaultRowHeight="13.2" x14ac:dyDescent="0.25"/>
  <sheetData>
    <row r="4" spans="4:22" x14ac:dyDescent="0.25">
      <c r="D4" s="71" t="s">
        <v>63</v>
      </c>
      <c r="E4" s="71"/>
      <c r="F4" s="71"/>
      <c r="G4" s="71"/>
      <c r="H4" s="71"/>
      <c r="I4" s="71"/>
      <c r="J4" s="71"/>
      <c r="K4" s="28"/>
      <c r="Q4" s="72" t="s">
        <v>60</v>
      </c>
      <c r="R4" s="72"/>
      <c r="S4" s="72"/>
      <c r="T4" s="72"/>
      <c r="V4" s="5" t="s">
        <v>36</v>
      </c>
    </row>
    <row r="6" spans="4:22" x14ac:dyDescent="0.25">
      <c r="D6" s="22" t="s">
        <v>64</v>
      </c>
      <c r="E6" s="22" t="s">
        <v>85</v>
      </c>
      <c r="F6" s="22" t="s">
        <v>65</v>
      </c>
      <c r="G6" s="22" t="s">
        <v>46</v>
      </c>
      <c r="H6" s="22" t="s">
        <v>66</v>
      </c>
      <c r="I6" s="22" t="s">
        <v>54</v>
      </c>
      <c r="J6" s="22" t="s">
        <v>54</v>
      </c>
      <c r="K6" s="22" t="s">
        <v>54</v>
      </c>
      <c r="L6" s="22" t="s">
        <v>84</v>
      </c>
      <c r="M6" s="22" t="s">
        <v>86</v>
      </c>
      <c r="N6" s="22" t="s">
        <v>87</v>
      </c>
      <c r="O6" s="22"/>
      <c r="P6" s="22" t="s">
        <v>53</v>
      </c>
      <c r="Q6" s="22"/>
      <c r="R6" s="22" t="s">
        <v>67</v>
      </c>
      <c r="S6" s="31" t="s">
        <v>39</v>
      </c>
      <c r="T6" s="29" t="s">
        <v>89</v>
      </c>
    </row>
    <row r="7" spans="4:22" x14ac:dyDescent="0.25">
      <c r="T7" s="29"/>
    </row>
    <row r="8" spans="4:22" x14ac:dyDescent="0.25">
      <c r="D8" s="24">
        <v>54768.46</v>
      </c>
      <c r="E8" s="27">
        <v>499</v>
      </c>
      <c r="F8" s="27">
        <v>99</v>
      </c>
      <c r="G8" s="29">
        <v>1196.52</v>
      </c>
      <c r="H8" s="29"/>
      <c r="I8" s="29">
        <v>132.44999999999999</v>
      </c>
      <c r="J8" s="29">
        <v>198.18</v>
      </c>
      <c r="K8" s="29">
        <v>16.559999999999999</v>
      </c>
      <c r="L8" s="27"/>
      <c r="M8" s="29">
        <v>9999</v>
      </c>
      <c r="N8" s="27">
        <v>484.8</v>
      </c>
      <c r="O8" s="27"/>
      <c r="P8" s="29"/>
      <c r="Q8" s="29"/>
      <c r="R8" s="29"/>
      <c r="S8" s="32">
        <v>2796.62</v>
      </c>
      <c r="T8" s="29">
        <v>2000</v>
      </c>
      <c r="V8" s="27"/>
    </row>
    <row r="9" spans="4:22" x14ac:dyDescent="0.25">
      <c r="D9" s="24"/>
      <c r="E9" s="29">
        <v>89.82</v>
      </c>
      <c r="F9" s="27">
        <v>130</v>
      </c>
      <c r="G9" s="29">
        <v>4417.68</v>
      </c>
      <c r="H9" s="29"/>
      <c r="I9" s="29">
        <v>23.84</v>
      </c>
      <c r="J9" s="29">
        <v>35.67</v>
      </c>
      <c r="K9" s="29">
        <v>2.98</v>
      </c>
      <c r="L9" s="29"/>
      <c r="M9" s="29"/>
      <c r="N9" s="27">
        <v>2718.91</v>
      </c>
      <c r="O9" s="27"/>
      <c r="P9" s="29"/>
      <c r="Q9" s="29"/>
      <c r="R9" s="29"/>
      <c r="S9" s="32">
        <v>1011.8</v>
      </c>
      <c r="T9" s="29"/>
      <c r="V9" s="29"/>
    </row>
    <row r="10" spans="4:22" x14ac:dyDescent="0.25">
      <c r="D10" s="24"/>
      <c r="E10" s="27">
        <v>25</v>
      </c>
      <c r="F10" s="27">
        <v>130</v>
      </c>
      <c r="G10" s="29"/>
      <c r="H10" s="29"/>
      <c r="I10" s="29">
        <v>1983.19</v>
      </c>
      <c r="J10" s="29">
        <v>2751.71</v>
      </c>
      <c r="K10" s="29">
        <v>1419.28</v>
      </c>
      <c r="L10" s="29"/>
      <c r="M10" s="29"/>
      <c r="N10" s="27"/>
      <c r="O10" s="27"/>
      <c r="P10" s="29"/>
      <c r="Q10" s="29"/>
      <c r="R10" s="29"/>
      <c r="S10" s="33">
        <v>2444.5100000000002</v>
      </c>
      <c r="T10" s="29"/>
      <c r="V10" s="29"/>
    </row>
    <row r="11" spans="4:22" x14ac:dyDescent="0.25">
      <c r="D11" s="24"/>
      <c r="E11" s="27">
        <v>4.5</v>
      </c>
      <c r="F11" s="29"/>
      <c r="G11" s="29"/>
      <c r="H11" s="29"/>
      <c r="I11" s="29"/>
      <c r="J11" s="29"/>
      <c r="K11" s="29"/>
      <c r="L11" s="29"/>
      <c r="M11" s="29"/>
      <c r="N11" s="27"/>
      <c r="O11" s="27"/>
      <c r="P11" s="29"/>
      <c r="Q11" s="29"/>
      <c r="R11" s="29"/>
      <c r="S11" s="33"/>
      <c r="T11" s="29"/>
      <c r="V11" s="29"/>
    </row>
    <row r="12" spans="4:22" x14ac:dyDescent="0.25">
      <c r="D12" s="24"/>
      <c r="E12" s="29">
        <v>2916.29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3"/>
      <c r="T12" s="29"/>
      <c r="V12" s="29"/>
    </row>
    <row r="13" spans="4:22" x14ac:dyDescent="0.25">
      <c r="D13" s="24"/>
      <c r="E13" s="29">
        <v>524.92999999999995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3"/>
      <c r="T13" s="29"/>
      <c r="V13" s="29"/>
    </row>
    <row r="14" spans="4:22" x14ac:dyDescent="0.25">
      <c r="D14" s="24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3"/>
      <c r="T14" s="29"/>
      <c r="V14" s="29"/>
    </row>
    <row r="15" spans="4:22" x14ac:dyDescent="0.25">
      <c r="D15" s="24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3"/>
      <c r="T15" s="29"/>
      <c r="V15" s="29"/>
    </row>
    <row r="16" spans="4:22" x14ac:dyDescent="0.25">
      <c r="D16" s="24">
        <f>SUM(D8:D15)</f>
        <v>54768.46</v>
      </c>
      <c r="E16" s="27">
        <f>SUM(E8:E15)</f>
        <v>4059.5399999999995</v>
      </c>
      <c r="F16" s="27">
        <f t="shared" ref="F16:P16" si="0">SUM(F8:F15)</f>
        <v>359</v>
      </c>
      <c r="G16" s="27">
        <f t="shared" si="0"/>
        <v>5614.2000000000007</v>
      </c>
      <c r="H16" s="27">
        <f t="shared" si="0"/>
        <v>0</v>
      </c>
      <c r="I16" s="27">
        <f t="shared" si="0"/>
        <v>2139.48</v>
      </c>
      <c r="J16" s="27">
        <f t="shared" si="0"/>
        <v>2985.56</v>
      </c>
      <c r="K16" s="27">
        <f t="shared" si="0"/>
        <v>1438.82</v>
      </c>
      <c r="L16" s="27">
        <f t="shared" si="0"/>
        <v>0</v>
      </c>
      <c r="M16" s="37">
        <f t="shared" si="0"/>
        <v>9999</v>
      </c>
      <c r="N16" s="27">
        <f t="shared" si="0"/>
        <v>3203.71</v>
      </c>
      <c r="O16" s="27">
        <f t="shared" si="0"/>
        <v>0</v>
      </c>
      <c r="P16" s="27">
        <f t="shared" si="0"/>
        <v>0</v>
      </c>
      <c r="Q16" s="30">
        <v>84567.77</v>
      </c>
      <c r="R16" s="29"/>
      <c r="S16" s="35">
        <f>SUM(S8:S15)</f>
        <v>6252.93</v>
      </c>
      <c r="T16" s="35">
        <f>SUM(T8:T15)</f>
        <v>2000</v>
      </c>
      <c r="U16" s="38">
        <v>8252.93</v>
      </c>
      <c r="V16" s="27"/>
    </row>
    <row r="17" spans="4:20" x14ac:dyDescent="0.25"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3"/>
      <c r="T17" s="29"/>
    </row>
    <row r="18" spans="4:20" x14ac:dyDescent="0.25"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4"/>
      <c r="T18" s="29"/>
    </row>
    <row r="21" spans="4:20" x14ac:dyDescent="0.25">
      <c r="E21" s="3" t="s">
        <v>90</v>
      </c>
      <c r="F21" s="3"/>
      <c r="G21" s="3"/>
      <c r="H21" s="3"/>
      <c r="I21" s="3"/>
    </row>
  </sheetData>
  <mergeCells count="2">
    <mergeCell ref="D4:J4"/>
    <mergeCell ref="Q4:T4"/>
  </mergeCells>
  <pageMargins left="0.7" right="0.7" top="0.75" bottom="0.75" header="0.3" footer="0.3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E4644-87AB-4000-9280-5B45D329F06F}">
  <dimension ref="B4:W22"/>
  <sheetViews>
    <sheetView workbookViewId="0">
      <selection activeCell="D4" sqref="D4:U6"/>
    </sheetView>
  </sheetViews>
  <sheetFormatPr defaultRowHeight="13.2" x14ac:dyDescent="0.25"/>
  <cols>
    <col min="2" max="2" width="11.6640625" bestFit="1" customWidth="1"/>
    <col min="4" max="5" width="9" bestFit="1" customWidth="1"/>
    <col min="6" max="6" width="10.6640625" bestFit="1" customWidth="1"/>
    <col min="7" max="12" width="9" bestFit="1" customWidth="1"/>
    <col min="13" max="13" width="9.5546875" bestFit="1" customWidth="1"/>
    <col min="14" max="16" width="9" bestFit="1" customWidth="1"/>
    <col min="17" max="17" width="10.5546875" bestFit="1" customWidth="1"/>
  </cols>
  <sheetData>
    <row r="4" spans="2:23" x14ac:dyDescent="0.25">
      <c r="D4" s="71" t="s">
        <v>63</v>
      </c>
      <c r="E4" s="71"/>
      <c r="F4" s="71"/>
      <c r="G4" s="71"/>
      <c r="H4" s="71"/>
      <c r="I4" s="71"/>
      <c r="J4" s="71"/>
      <c r="K4" s="36"/>
      <c r="R4" s="72" t="s">
        <v>60</v>
      </c>
      <c r="S4" s="72"/>
      <c r="T4" s="72"/>
      <c r="U4" s="72"/>
      <c r="W4" s="5" t="s">
        <v>36</v>
      </c>
    </row>
    <row r="6" spans="2:23" x14ac:dyDescent="0.25">
      <c r="D6" s="22" t="s">
        <v>64</v>
      </c>
      <c r="E6" s="22" t="s">
        <v>85</v>
      </c>
      <c r="F6" s="22" t="s">
        <v>65</v>
      </c>
      <c r="G6" s="22" t="s">
        <v>46</v>
      </c>
      <c r="H6" s="22" t="s">
        <v>66</v>
      </c>
      <c r="I6" s="22" t="s">
        <v>54</v>
      </c>
      <c r="J6" s="22" t="s">
        <v>54</v>
      </c>
      <c r="K6" s="22" t="s">
        <v>54</v>
      </c>
      <c r="L6" s="22" t="s">
        <v>84</v>
      </c>
      <c r="M6" s="22" t="s">
        <v>86</v>
      </c>
      <c r="N6" s="22" t="s">
        <v>87</v>
      </c>
      <c r="O6" s="22"/>
      <c r="P6" s="22" t="s">
        <v>53</v>
      </c>
      <c r="Q6" s="22"/>
      <c r="R6" s="22" t="s">
        <v>64</v>
      </c>
      <c r="S6" s="22" t="s">
        <v>67</v>
      </c>
      <c r="T6" s="22" t="s">
        <v>39</v>
      </c>
      <c r="U6" s="29" t="s">
        <v>89</v>
      </c>
    </row>
    <row r="7" spans="2:23" x14ac:dyDescent="0.25">
      <c r="D7" s="26"/>
      <c r="E7" s="26"/>
      <c r="F7" s="26"/>
      <c r="G7" s="26">
        <v>99</v>
      </c>
      <c r="H7" s="26"/>
      <c r="I7" s="26">
        <v>110.96</v>
      </c>
      <c r="J7" s="26">
        <v>166.1</v>
      </c>
      <c r="K7" s="26"/>
      <c r="L7" s="26"/>
      <c r="M7" s="26"/>
      <c r="N7" s="26"/>
      <c r="O7" s="26"/>
      <c r="P7" s="27"/>
      <c r="Q7" s="27"/>
      <c r="R7" s="26">
        <v>3533.93</v>
      </c>
      <c r="S7" s="29"/>
      <c r="T7" s="29"/>
      <c r="U7" s="29"/>
    </row>
    <row r="8" spans="2:23" x14ac:dyDescent="0.25">
      <c r="D8" s="26"/>
      <c r="E8" s="26"/>
      <c r="F8" s="26"/>
      <c r="G8" s="26">
        <v>1196.52</v>
      </c>
      <c r="H8" s="26"/>
      <c r="I8" s="26">
        <v>19.97</v>
      </c>
      <c r="J8" s="26">
        <v>2783.79</v>
      </c>
      <c r="K8" s="26"/>
      <c r="L8" s="26"/>
      <c r="M8" s="26">
        <v>11700</v>
      </c>
      <c r="N8" s="26">
        <v>1010</v>
      </c>
      <c r="O8" s="26"/>
      <c r="P8" s="27"/>
      <c r="Q8" s="27"/>
      <c r="R8" s="26">
        <v>636.11</v>
      </c>
      <c r="S8" s="29"/>
      <c r="T8" s="29"/>
      <c r="U8" s="29"/>
    </row>
    <row r="9" spans="2:23" x14ac:dyDescent="0.25">
      <c r="D9" s="26"/>
      <c r="E9" s="26"/>
      <c r="F9" s="26"/>
      <c r="G9" s="26">
        <v>130</v>
      </c>
      <c r="H9" s="26"/>
      <c r="I9" s="26">
        <v>2004.67</v>
      </c>
      <c r="J9" s="26">
        <v>29.9</v>
      </c>
      <c r="K9" s="26"/>
      <c r="L9" s="26"/>
      <c r="M9" s="26"/>
      <c r="N9" s="26">
        <v>2197.63</v>
      </c>
      <c r="O9" s="26"/>
      <c r="P9" s="27"/>
      <c r="Q9" s="27"/>
      <c r="R9" s="26"/>
      <c r="S9" s="29"/>
      <c r="T9" s="29"/>
      <c r="U9" s="29"/>
    </row>
    <row r="10" spans="2:23" x14ac:dyDescent="0.25">
      <c r="D10" s="26"/>
      <c r="E10" s="26"/>
      <c r="F10" s="26"/>
      <c r="G10" s="26">
        <v>130</v>
      </c>
      <c r="H10" s="26"/>
      <c r="I10" s="26"/>
      <c r="J10" s="26"/>
      <c r="K10" s="26"/>
      <c r="L10" s="26"/>
      <c r="M10" s="26"/>
      <c r="N10" s="26"/>
      <c r="O10" s="26"/>
      <c r="P10" s="27"/>
      <c r="Q10" s="27"/>
      <c r="R10" s="26"/>
      <c r="S10" s="29"/>
      <c r="T10" s="29"/>
      <c r="U10" s="29"/>
    </row>
    <row r="11" spans="2:23" x14ac:dyDescent="0.25">
      <c r="D11" s="26"/>
      <c r="E11" s="26"/>
      <c r="F11" s="26"/>
      <c r="G11" s="26">
        <v>4460.3999999999996</v>
      </c>
      <c r="H11" s="26"/>
      <c r="I11" s="26"/>
      <c r="J11" s="26"/>
      <c r="K11" s="26"/>
      <c r="L11" s="26"/>
      <c r="M11" s="26"/>
      <c r="N11" s="26"/>
      <c r="O11" s="26"/>
      <c r="P11" s="27"/>
      <c r="Q11" s="27"/>
      <c r="R11" s="26"/>
      <c r="S11" s="29"/>
      <c r="T11" s="29"/>
      <c r="U11" s="29"/>
    </row>
    <row r="12" spans="2:23" x14ac:dyDescent="0.25">
      <c r="D12" s="26"/>
      <c r="E12" s="26"/>
      <c r="F12" s="26"/>
      <c r="G12" s="26">
        <v>130</v>
      </c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6"/>
      <c r="S12" s="29"/>
      <c r="T12" s="29"/>
      <c r="U12" s="29"/>
    </row>
    <row r="13" spans="2:23" x14ac:dyDescent="0.25"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  <c r="Q13" s="27"/>
      <c r="R13" s="26"/>
      <c r="S13" s="29"/>
      <c r="T13" s="29"/>
      <c r="U13" s="29"/>
    </row>
    <row r="14" spans="2:23" x14ac:dyDescent="0.25">
      <c r="B14" s="8" t="s">
        <v>77</v>
      </c>
      <c r="D14" s="40"/>
      <c r="E14" s="40">
        <f t="shared" ref="E14:P14" si="0">SUM(E7:E13)</f>
        <v>0</v>
      </c>
      <c r="F14" s="40">
        <f t="shared" si="0"/>
        <v>0</v>
      </c>
      <c r="G14" s="40">
        <f t="shared" si="0"/>
        <v>6145.92</v>
      </c>
      <c r="H14" s="40">
        <f t="shared" si="0"/>
        <v>0</v>
      </c>
      <c r="I14" s="40">
        <f t="shared" si="0"/>
        <v>2135.6</v>
      </c>
      <c r="J14" s="40">
        <f t="shared" si="0"/>
        <v>2979.79</v>
      </c>
      <c r="K14" s="40">
        <f t="shared" si="0"/>
        <v>0</v>
      </c>
      <c r="L14" s="40">
        <f t="shared" si="0"/>
        <v>0</v>
      </c>
      <c r="M14" s="40">
        <f t="shared" si="0"/>
        <v>11700</v>
      </c>
      <c r="N14" s="40">
        <f t="shared" si="0"/>
        <v>3207.63</v>
      </c>
      <c r="O14" s="40">
        <f t="shared" si="0"/>
        <v>0</v>
      </c>
      <c r="P14" s="39">
        <f t="shared" si="0"/>
        <v>0</v>
      </c>
      <c r="Q14" s="26">
        <v>30338.98</v>
      </c>
      <c r="R14" s="40">
        <f>SUM(R7:R13)</f>
        <v>4170.04</v>
      </c>
      <c r="S14" s="29"/>
      <c r="T14" s="29"/>
      <c r="U14" s="29"/>
    </row>
    <row r="16" spans="2:23" x14ac:dyDescent="0.25">
      <c r="B16" s="8" t="s">
        <v>91</v>
      </c>
      <c r="D16" s="39"/>
      <c r="E16" s="29">
        <v>4059.5399999999995</v>
      </c>
      <c r="F16" s="29">
        <v>359</v>
      </c>
      <c r="G16" s="29">
        <v>5614.2000000000007</v>
      </c>
      <c r="H16" s="29">
        <v>0</v>
      </c>
      <c r="I16" s="29">
        <v>2139.48</v>
      </c>
      <c r="J16" s="29">
        <v>2985.56</v>
      </c>
      <c r="K16" s="29">
        <v>1438.82</v>
      </c>
      <c r="L16" s="29"/>
      <c r="M16" s="29"/>
      <c r="N16" s="29">
        <v>3203.71</v>
      </c>
      <c r="O16" s="29"/>
      <c r="P16" s="29"/>
      <c r="Q16" s="29"/>
      <c r="R16" s="39">
        <v>54768.46</v>
      </c>
    </row>
    <row r="17" spans="4:18" x14ac:dyDescent="0.25"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4:18" x14ac:dyDescent="0.25">
      <c r="D18" s="27"/>
      <c r="E18" s="27">
        <f t="shared" ref="E18:P18" si="1">SUM(E14:E17)</f>
        <v>4059.5399999999995</v>
      </c>
      <c r="F18" s="27">
        <f t="shared" si="1"/>
        <v>359</v>
      </c>
      <c r="G18" s="27">
        <f t="shared" si="1"/>
        <v>11760.12</v>
      </c>
      <c r="H18" s="27">
        <f t="shared" si="1"/>
        <v>0</v>
      </c>
      <c r="I18" s="27">
        <f t="shared" si="1"/>
        <v>4275.08</v>
      </c>
      <c r="J18" s="27">
        <f t="shared" si="1"/>
        <v>5965.35</v>
      </c>
      <c r="K18" s="27">
        <f t="shared" si="1"/>
        <v>1438.82</v>
      </c>
      <c r="L18" s="27">
        <f t="shared" si="1"/>
        <v>0</v>
      </c>
      <c r="M18" s="27">
        <f t="shared" si="1"/>
        <v>11700</v>
      </c>
      <c r="N18" s="27">
        <f t="shared" si="1"/>
        <v>6411.34</v>
      </c>
      <c r="O18" s="27">
        <f t="shared" si="1"/>
        <v>0</v>
      </c>
      <c r="P18" s="27">
        <f t="shared" si="1"/>
        <v>0</v>
      </c>
      <c r="Q18" s="44">
        <f>SUM(E18:P18)</f>
        <v>45969.25</v>
      </c>
      <c r="R18" s="41">
        <f>SUM(R14:R17)</f>
        <v>58938.5</v>
      </c>
    </row>
    <row r="21" spans="4:18" x14ac:dyDescent="0.25">
      <c r="F21" t="s">
        <v>92</v>
      </c>
    </row>
    <row r="22" spans="4:18" x14ac:dyDescent="0.25">
      <c r="F22" s="43">
        <v>45969.25</v>
      </c>
      <c r="G22" t="s">
        <v>93</v>
      </c>
    </row>
  </sheetData>
  <mergeCells count="2">
    <mergeCell ref="D4:J4"/>
    <mergeCell ref="R4:U4"/>
  </mergeCells>
  <pageMargins left="0.7" right="0.7" top="0.75" bottom="0.75" header="0.3" footer="0.3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243AF-77F5-42A5-A586-2C378A61550F}">
  <dimension ref="D5:V16"/>
  <sheetViews>
    <sheetView workbookViewId="0">
      <selection activeCell="D7" sqref="D5:V7"/>
    </sheetView>
  </sheetViews>
  <sheetFormatPr defaultRowHeight="13.2" x14ac:dyDescent="0.25"/>
  <sheetData>
    <row r="5" spans="4:22" x14ac:dyDescent="0.25">
      <c r="D5" s="71"/>
      <c r="E5" s="71"/>
      <c r="F5" s="71"/>
      <c r="G5" s="71"/>
      <c r="H5" s="71"/>
      <c r="I5" s="71"/>
      <c r="J5" s="42"/>
      <c r="S5" s="72" t="s">
        <v>60</v>
      </c>
      <c r="T5" s="72"/>
      <c r="U5" s="72"/>
      <c r="V5" s="72"/>
    </row>
    <row r="7" spans="4:22" x14ac:dyDescent="0.25">
      <c r="D7" s="22" t="s">
        <v>94</v>
      </c>
      <c r="E7" s="22" t="s">
        <v>65</v>
      </c>
      <c r="F7" s="22" t="s">
        <v>46</v>
      </c>
      <c r="G7" s="22" t="s">
        <v>66</v>
      </c>
      <c r="H7" s="22" t="s">
        <v>54</v>
      </c>
      <c r="I7" s="22" t="s">
        <v>54</v>
      </c>
      <c r="J7" s="22" t="s">
        <v>54</v>
      </c>
      <c r="K7" s="22" t="s">
        <v>84</v>
      </c>
      <c r="L7" s="22" t="s">
        <v>86</v>
      </c>
      <c r="M7" s="22" t="s">
        <v>87</v>
      </c>
      <c r="N7" s="22"/>
      <c r="O7" s="22" t="s">
        <v>53</v>
      </c>
      <c r="P7" s="46" t="s">
        <v>10</v>
      </c>
      <c r="Q7" s="22"/>
      <c r="R7" s="22"/>
      <c r="S7" s="22" t="s">
        <v>64</v>
      </c>
      <c r="T7" s="22" t="s">
        <v>67</v>
      </c>
      <c r="U7" s="22" t="s">
        <v>39</v>
      </c>
      <c r="V7" s="29" t="s">
        <v>89</v>
      </c>
    </row>
    <row r="9" spans="4:22" x14ac:dyDescent="0.25">
      <c r="D9" s="1">
        <v>25</v>
      </c>
      <c r="E9" s="1">
        <v>130</v>
      </c>
      <c r="F9" s="1"/>
      <c r="G9" s="1"/>
      <c r="H9" s="1">
        <v>89.25</v>
      </c>
      <c r="I9" s="1">
        <v>133.65</v>
      </c>
    </row>
    <row r="10" spans="4:22" x14ac:dyDescent="0.25">
      <c r="D10" s="1">
        <v>4.5</v>
      </c>
      <c r="E10" s="1">
        <v>130</v>
      </c>
      <c r="F10" s="1">
        <v>1196.52</v>
      </c>
      <c r="G10" s="1"/>
      <c r="H10" s="1">
        <v>16.07</v>
      </c>
      <c r="I10" s="1">
        <v>24.06</v>
      </c>
    </row>
    <row r="11" spans="4:22" x14ac:dyDescent="0.25">
      <c r="D11" s="1">
        <v>99</v>
      </c>
      <c r="E11" s="1">
        <v>130</v>
      </c>
      <c r="F11" s="1">
        <v>4460.3999999999996</v>
      </c>
      <c r="G11" s="1"/>
      <c r="H11" s="1">
        <v>2026.39</v>
      </c>
      <c r="I11" s="1">
        <v>2816.24</v>
      </c>
    </row>
    <row r="12" spans="4:22" x14ac:dyDescent="0.25">
      <c r="D12" s="1"/>
      <c r="E12" s="1">
        <v>1300</v>
      </c>
      <c r="F12" s="1"/>
      <c r="G12" s="1"/>
      <c r="H12" s="1"/>
      <c r="I12" s="1"/>
    </row>
    <row r="13" spans="4:22" x14ac:dyDescent="0.25">
      <c r="D13" s="1"/>
      <c r="E13" s="1"/>
      <c r="F13" s="1"/>
      <c r="G13" s="1"/>
      <c r="H13" s="1"/>
      <c r="I13" s="1"/>
    </row>
    <row r="14" spans="4:22" x14ac:dyDescent="0.25">
      <c r="D14" s="1"/>
      <c r="E14" s="1"/>
      <c r="F14" s="1"/>
      <c r="G14" s="1"/>
      <c r="H14" s="1"/>
      <c r="I14" s="1"/>
    </row>
    <row r="15" spans="4:22" x14ac:dyDescent="0.25">
      <c r="D15" s="1"/>
      <c r="E15" s="1"/>
      <c r="F15" s="1"/>
      <c r="G15" s="1"/>
      <c r="H15" s="1"/>
      <c r="I15" s="1"/>
    </row>
    <row r="16" spans="4:22" x14ac:dyDescent="0.25">
      <c r="D16" s="4">
        <f>SUM(D9:D15)</f>
        <v>128.5</v>
      </c>
      <c r="E16" s="4">
        <f t="shared" ref="E16:I16" si="0">SUM(E9:E15)</f>
        <v>1690</v>
      </c>
      <c r="F16" s="4">
        <f t="shared" si="0"/>
        <v>5656.92</v>
      </c>
      <c r="G16" s="4">
        <f t="shared" si="0"/>
        <v>0</v>
      </c>
      <c r="H16" s="4">
        <f t="shared" si="0"/>
        <v>2131.71</v>
      </c>
      <c r="I16" s="4">
        <f t="shared" si="0"/>
        <v>2973.95</v>
      </c>
      <c r="J16" s="3"/>
      <c r="K16" s="3"/>
      <c r="L16" s="3"/>
      <c r="M16" s="3"/>
      <c r="N16" s="3"/>
      <c r="O16" s="3"/>
      <c r="P16" s="4">
        <f>SUM(D16:O16)</f>
        <v>12581.080000000002</v>
      </c>
      <c r="Q16" s="4"/>
      <c r="R16" s="4"/>
    </row>
  </sheetData>
  <mergeCells count="2">
    <mergeCell ref="D5:I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2BB22-44BC-406C-AF0D-7DBC319FF013}">
  <dimension ref="C5:U16"/>
  <sheetViews>
    <sheetView workbookViewId="0">
      <selection activeCell="C5" sqref="C5:V7"/>
    </sheetView>
  </sheetViews>
  <sheetFormatPr defaultRowHeight="13.2" x14ac:dyDescent="0.25"/>
  <sheetData>
    <row r="5" spans="3:21" x14ac:dyDescent="0.25">
      <c r="C5" s="71" t="s">
        <v>95</v>
      </c>
      <c r="D5" s="71"/>
      <c r="E5" s="71"/>
      <c r="F5" s="71"/>
      <c r="G5" s="71"/>
      <c r="H5" s="71"/>
      <c r="I5" s="45"/>
      <c r="R5" s="72" t="s">
        <v>60</v>
      </c>
      <c r="S5" s="72"/>
      <c r="T5" s="72"/>
      <c r="U5" s="72"/>
    </row>
    <row r="7" spans="3:21" x14ac:dyDescent="0.25">
      <c r="C7" s="22" t="s">
        <v>94</v>
      </c>
      <c r="D7" s="22" t="s">
        <v>65</v>
      </c>
      <c r="E7" s="22" t="s">
        <v>46</v>
      </c>
      <c r="F7" s="22" t="s">
        <v>66</v>
      </c>
      <c r="G7" s="22" t="s">
        <v>54</v>
      </c>
      <c r="H7" s="22" t="s">
        <v>54</v>
      </c>
      <c r="I7" s="22" t="s">
        <v>54</v>
      </c>
      <c r="J7" s="22" t="s">
        <v>84</v>
      </c>
      <c r="K7" s="22" t="s">
        <v>86</v>
      </c>
      <c r="L7" s="22" t="s">
        <v>87</v>
      </c>
      <c r="M7" s="23" t="s">
        <v>10</v>
      </c>
      <c r="N7" s="22" t="s">
        <v>53</v>
      </c>
      <c r="O7" s="46" t="s">
        <v>10</v>
      </c>
      <c r="P7" s="22"/>
      <c r="Q7" s="22"/>
      <c r="R7" s="23" t="s">
        <v>96</v>
      </c>
      <c r="S7" s="22" t="s">
        <v>67</v>
      </c>
      <c r="T7" s="22" t="s">
        <v>39</v>
      </c>
      <c r="U7" s="48" t="s">
        <v>10</v>
      </c>
    </row>
    <row r="9" spans="3:21" x14ac:dyDescent="0.25">
      <c r="D9" s="26">
        <v>99</v>
      </c>
      <c r="E9" s="26">
        <v>1196.52</v>
      </c>
      <c r="F9" s="26"/>
      <c r="G9" s="27"/>
      <c r="H9" s="26">
        <v>67.290000000000006</v>
      </c>
      <c r="I9" s="26">
        <v>100.81</v>
      </c>
      <c r="J9" s="26"/>
      <c r="K9" s="26"/>
      <c r="L9" s="26"/>
      <c r="M9" s="26"/>
      <c r="N9" s="26"/>
      <c r="O9" s="26"/>
      <c r="P9" s="26"/>
      <c r="Q9" s="26"/>
      <c r="R9" s="26">
        <v>427.86</v>
      </c>
      <c r="S9" s="26"/>
      <c r="T9" s="26">
        <v>1010</v>
      </c>
    </row>
    <row r="10" spans="3:21" x14ac:dyDescent="0.25">
      <c r="D10" s="26">
        <v>130</v>
      </c>
      <c r="E10" s="26">
        <v>4460.3999999999996</v>
      </c>
      <c r="F10" s="26"/>
      <c r="G10" s="27"/>
      <c r="H10" s="26">
        <v>12.11</v>
      </c>
      <c r="I10" s="26">
        <v>18.149999999999999</v>
      </c>
      <c r="J10" s="26"/>
      <c r="K10" s="26"/>
      <c r="L10" s="26"/>
      <c r="M10" s="26"/>
      <c r="N10" s="26"/>
      <c r="O10" s="26"/>
      <c r="P10" s="26"/>
      <c r="Q10" s="26"/>
      <c r="R10" s="26">
        <v>77.02</v>
      </c>
      <c r="S10" s="26"/>
      <c r="T10" s="26"/>
    </row>
    <row r="11" spans="3:21" x14ac:dyDescent="0.25">
      <c r="D11" s="26">
        <v>130</v>
      </c>
      <c r="E11" s="26"/>
      <c r="F11" s="26"/>
      <c r="G11" s="27"/>
      <c r="H11" s="26">
        <v>2048.34</v>
      </c>
      <c r="I11" s="26">
        <v>2849.08</v>
      </c>
      <c r="J11" s="26"/>
      <c r="K11" s="26"/>
      <c r="L11" s="26"/>
      <c r="M11" s="26"/>
      <c r="N11" s="26"/>
      <c r="O11" s="26"/>
      <c r="P11" s="26"/>
      <c r="Q11" s="26"/>
      <c r="R11" s="26">
        <v>2867.15</v>
      </c>
      <c r="S11" s="26"/>
      <c r="T11" s="26"/>
    </row>
    <row r="12" spans="3:21" x14ac:dyDescent="0.25">
      <c r="D12" s="26">
        <v>130</v>
      </c>
      <c r="E12" s="26"/>
      <c r="F12" s="26"/>
      <c r="G12" s="27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3:21" x14ac:dyDescent="0.25">
      <c r="D13" s="26"/>
      <c r="E13" s="26"/>
      <c r="F13" s="26"/>
      <c r="G13" s="27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3:21" x14ac:dyDescent="0.25">
      <c r="D14" s="26"/>
      <c r="E14" s="26"/>
      <c r="F14" s="26"/>
      <c r="G14" s="27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3:21" x14ac:dyDescent="0.25">
      <c r="D15" s="40">
        <f>SUM(D9:D14)</f>
        <v>489</v>
      </c>
      <c r="E15" s="40">
        <f t="shared" ref="E15:I15" si="0">SUM(E9:E14)</f>
        <v>5656.92</v>
      </c>
      <c r="F15" s="40"/>
      <c r="G15" s="30"/>
      <c r="H15" s="40">
        <f t="shared" si="0"/>
        <v>2127.7400000000002</v>
      </c>
      <c r="I15" s="40">
        <f t="shared" si="0"/>
        <v>2968.04</v>
      </c>
      <c r="J15" s="26"/>
      <c r="K15" s="26"/>
      <c r="L15" s="26"/>
      <c r="M15" s="40">
        <f>SUM(D15:L15)</f>
        <v>11241.7</v>
      </c>
      <c r="N15" s="26"/>
      <c r="O15" s="26"/>
      <c r="P15" s="26"/>
      <c r="Q15" s="26"/>
      <c r="R15" s="40">
        <f>SUM(R9:R14)</f>
        <v>3372.03</v>
      </c>
      <c r="S15" s="40">
        <f t="shared" ref="S15:T15" si="1">SUM(S9:S14)</f>
        <v>0</v>
      </c>
      <c r="T15" s="40">
        <f t="shared" si="1"/>
        <v>1010</v>
      </c>
      <c r="U15" s="4">
        <f>SUM(R15:T15)</f>
        <v>4382.0300000000007</v>
      </c>
    </row>
    <row r="16" spans="3:21" x14ac:dyDescent="0.25"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</sheetData>
  <mergeCells count="2">
    <mergeCell ref="C5:H5"/>
    <mergeCell ref="R5:U5"/>
  </mergeCells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F738-31A8-433A-9E00-7CBF3C84B390}">
  <dimension ref="C5:V16"/>
  <sheetViews>
    <sheetView workbookViewId="0">
      <selection activeCell="C5" sqref="C5:V7"/>
    </sheetView>
  </sheetViews>
  <sheetFormatPr defaultRowHeight="13.2" x14ac:dyDescent="0.25"/>
  <cols>
    <col min="7" max="7" width="10.21875" bestFit="1" customWidth="1"/>
  </cols>
  <sheetData>
    <row r="5" spans="3:22" x14ac:dyDescent="0.25">
      <c r="C5" s="71" t="s">
        <v>95</v>
      </c>
      <c r="D5" s="71"/>
      <c r="E5" s="71"/>
      <c r="F5" s="71"/>
      <c r="G5" s="71"/>
      <c r="H5" s="71"/>
      <c r="I5" s="47"/>
      <c r="S5" s="72" t="s">
        <v>60</v>
      </c>
      <c r="T5" s="72"/>
      <c r="U5" s="72"/>
      <c r="V5" s="72"/>
    </row>
    <row r="7" spans="3:22" x14ac:dyDescent="0.25">
      <c r="C7" s="22" t="s">
        <v>97</v>
      </c>
      <c r="D7" s="22" t="s">
        <v>65</v>
      </c>
      <c r="E7" s="22" t="s">
        <v>46</v>
      </c>
      <c r="F7" s="22" t="s">
        <v>66</v>
      </c>
      <c r="G7" s="22" t="s">
        <v>100</v>
      </c>
      <c r="H7" s="22" t="s">
        <v>96</v>
      </c>
      <c r="I7" s="22" t="s">
        <v>54</v>
      </c>
      <c r="J7" s="22" t="s">
        <v>54</v>
      </c>
      <c r="K7" s="22" t="s">
        <v>36</v>
      </c>
      <c r="L7" s="22" t="s">
        <v>86</v>
      </c>
      <c r="M7" s="22" t="s">
        <v>87</v>
      </c>
      <c r="N7" s="23" t="s">
        <v>10</v>
      </c>
      <c r="O7" s="22" t="s">
        <v>53</v>
      </c>
      <c r="P7" s="46" t="s">
        <v>10</v>
      </c>
      <c r="Q7" s="22"/>
      <c r="R7" s="22"/>
      <c r="S7" s="23" t="s">
        <v>96</v>
      </c>
      <c r="T7" s="22" t="s">
        <v>67</v>
      </c>
      <c r="U7" s="22" t="s">
        <v>39</v>
      </c>
      <c r="V7" s="48" t="s">
        <v>10</v>
      </c>
    </row>
    <row r="9" spans="3:22" x14ac:dyDescent="0.25">
      <c r="C9">
        <v>678.02</v>
      </c>
      <c r="D9">
        <v>99</v>
      </c>
      <c r="E9">
        <v>1196.52</v>
      </c>
      <c r="G9">
        <v>122.04</v>
      </c>
      <c r="H9">
        <v>394.43</v>
      </c>
      <c r="I9">
        <v>45.1</v>
      </c>
      <c r="J9">
        <v>67.599999999999994</v>
      </c>
      <c r="K9">
        <v>1561.9</v>
      </c>
    </row>
    <row r="10" spans="3:22" x14ac:dyDescent="0.25">
      <c r="D10">
        <v>130</v>
      </c>
      <c r="E10">
        <v>5299</v>
      </c>
      <c r="G10">
        <v>452.01</v>
      </c>
      <c r="H10">
        <v>71</v>
      </c>
      <c r="I10">
        <v>8.1199999999999992</v>
      </c>
      <c r="J10">
        <v>12.17</v>
      </c>
      <c r="K10">
        <v>1561.9</v>
      </c>
    </row>
    <row r="11" spans="3:22" x14ac:dyDescent="0.25">
      <c r="D11">
        <v>130</v>
      </c>
      <c r="E11">
        <v>4460.3999999999996</v>
      </c>
      <c r="G11">
        <v>81.36</v>
      </c>
      <c r="H11">
        <v>2900.58</v>
      </c>
      <c r="I11">
        <v>2070.5300000000002</v>
      </c>
      <c r="J11">
        <v>2882.29</v>
      </c>
      <c r="K11">
        <v>7845.53</v>
      </c>
    </row>
    <row r="12" spans="3:22" x14ac:dyDescent="0.25">
      <c r="D12">
        <v>130</v>
      </c>
      <c r="G12">
        <v>5464.74</v>
      </c>
      <c r="K12">
        <v>1960.79</v>
      </c>
    </row>
    <row r="13" spans="3:22" x14ac:dyDescent="0.25">
      <c r="K13">
        <v>-1428.27</v>
      </c>
    </row>
    <row r="14" spans="3:22" x14ac:dyDescent="0.25">
      <c r="C14" s="3">
        <f>SUM(C9:C13)</f>
        <v>678.02</v>
      </c>
      <c r="D14" s="3">
        <f t="shared" ref="D14:K14" si="0">SUM(D9:D13)</f>
        <v>489</v>
      </c>
      <c r="E14" s="3">
        <f t="shared" si="0"/>
        <v>10955.92</v>
      </c>
      <c r="F14" s="3">
        <f t="shared" si="0"/>
        <v>0</v>
      </c>
      <c r="G14" s="3">
        <f t="shared" si="0"/>
        <v>6120.15</v>
      </c>
      <c r="H14" s="3">
        <f t="shared" si="0"/>
        <v>3366.0099999999998</v>
      </c>
      <c r="I14" s="3">
        <f t="shared" si="0"/>
        <v>2123.75</v>
      </c>
      <c r="J14" s="3">
        <f t="shared" si="0"/>
        <v>2962.06</v>
      </c>
      <c r="K14" s="3">
        <f t="shared" si="0"/>
        <v>11501.849999999999</v>
      </c>
      <c r="P14" s="3">
        <f>SUM(C14:O14)</f>
        <v>38196.759999999995</v>
      </c>
    </row>
    <row r="15" spans="3:22" x14ac:dyDescent="0.25">
      <c r="L15" t="s">
        <v>99</v>
      </c>
      <c r="P15" s="3">
        <v>11501.85</v>
      </c>
    </row>
    <row r="16" spans="3:22" x14ac:dyDescent="0.25">
      <c r="L16" t="s">
        <v>98</v>
      </c>
      <c r="P16" s="3">
        <f>P14-P15</f>
        <v>26694.909999999996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902E4-FFCB-49B4-8D08-23A2BA49D03F}">
  <dimension ref="C5:W24"/>
  <sheetViews>
    <sheetView workbookViewId="0">
      <selection activeCell="C5" sqref="C5:W18"/>
    </sheetView>
  </sheetViews>
  <sheetFormatPr defaultRowHeight="13.2" x14ac:dyDescent="0.25"/>
  <cols>
    <col min="3" max="3" width="8.88671875" bestFit="1" customWidth="1"/>
    <col min="4" max="4" width="7.5546875" bestFit="1" customWidth="1"/>
    <col min="5" max="5" width="8.21875" bestFit="1" customWidth="1"/>
    <col min="6" max="6" width="8.6640625" bestFit="1" customWidth="1"/>
    <col min="7" max="7" width="10.33203125" bestFit="1" customWidth="1"/>
    <col min="8" max="8" width="8" customWidth="1"/>
    <col min="9" max="9" width="11.5546875" customWidth="1"/>
    <col min="10" max="10" width="8.5546875" customWidth="1"/>
    <col min="11" max="11" width="9.33203125" customWidth="1"/>
    <col min="12" max="12" width="7.109375" customWidth="1"/>
    <col min="13" max="13" width="12" customWidth="1"/>
    <col min="14" max="14" width="8.5546875" bestFit="1" customWidth="1"/>
    <col min="15" max="15" width="5.77734375" bestFit="1" customWidth="1"/>
    <col min="16" max="16" width="7" bestFit="1" customWidth="1"/>
    <col min="19" max="19" width="5.21875" bestFit="1" customWidth="1"/>
    <col min="20" max="20" width="7.33203125" bestFit="1" customWidth="1"/>
    <col min="21" max="21" width="7.5546875" bestFit="1" customWidth="1"/>
    <col min="22" max="22" width="6.5546875" bestFit="1" customWidth="1"/>
  </cols>
  <sheetData>
    <row r="5" spans="3:23" x14ac:dyDescent="0.25">
      <c r="C5" s="71" t="s">
        <v>95</v>
      </c>
      <c r="D5" s="71"/>
      <c r="E5" s="71"/>
      <c r="F5" s="71"/>
      <c r="G5" s="71"/>
      <c r="H5" s="71"/>
      <c r="I5" s="49"/>
      <c r="S5" s="72" t="s">
        <v>60</v>
      </c>
      <c r="T5" s="72"/>
      <c r="U5" s="72"/>
      <c r="V5" s="72"/>
    </row>
    <row r="7" spans="3:23" x14ac:dyDescent="0.25">
      <c r="C7" s="52" t="s">
        <v>97</v>
      </c>
      <c r="D7" s="52" t="s">
        <v>65</v>
      </c>
      <c r="E7" s="52" t="s">
        <v>46</v>
      </c>
      <c r="F7" s="52" t="s">
        <v>66</v>
      </c>
      <c r="G7" s="52" t="s">
        <v>100</v>
      </c>
      <c r="H7" s="52" t="s">
        <v>96</v>
      </c>
      <c r="I7" s="52" t="s">
        <v>54</v>
      </c>
      <c r="J7" s="52" t="s">
        <v>54</v>
      </c>
      <c r="K7" s="52" t="s">
        <v>54</v>
      </c>
      <c r="L7" s="52" t="s">
        <v>36</v>
      </c>
      <c r="M7" s="52" t="s">
        <v>87</v>
      </c>
      <c r="N7" s="52" t="s">
        <v>10</v>
      </c>
      <c r="O7" s="52" t="s">
        <v>53</v>
      </c>
      <c r="P7" s="50" t="s">
        <v>10</v>
      </c>
      <c r="Q7" s="52"/>
      <c r="R7" s="52"/>
      <c r="S7" s="52" t="s">
        <v>96</v>
      </c>
      <c r="T7" s="52" t="s">
        <v>67</v>
      </c>
      <c r="U7" s="52" t="s">
        <v>39</v>
      </c>
      <c r="V7" s="53" t="s">
        <v>10</v>
      </c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6">
        <v>99</v>
      </c>
      <c r="E9" s="26">
        <v>1196.52</v>
      </c>
      <c r="F9" s="26"/>
      <c r="G9" s="26">
        <v>379.15</v>
      </c>
      <c r="H9" s="26">
        <v>360.62</v>
      </c>
      <c r="I9" s="26"/>
      <c r="J9" s="26">
        <v>22.69</v>
      </c>
      <c r="K9" s="26">
        <v>33.99</v>
      </c>
      <c r="L9" s="26"/>
      <c r="M9" s="26"/>
      <c r="N9" s="26"/>
      <c r="O9" s="26"/>
      <c r="P9" s="26"/>
      <c r="Q9" s="26"/>
      <c r="R9" s="26"/>
      <c r="S9" s="26"/>
      <c r="T9" s="26"/>
      <c r="U9" s="26">
        <v>1515</v>
      </c>
      <c r="V9" s="26"/>
      <c r="W9" s="22"/>
    </row>
    <row r="10" spans="3:23" x14ac:dyDescent="0.25">
      <c r="C10" s="29"/>
      <c r="D10" s="26">
        <v>130</v>
      </c>
      <c r="E10" s="26"/>
      <c r="F10" s="26"/>
      <c r="G10" s="26">
        <v>68.25</v>
      </c>
      <c r="H10" s="26">
        <v>64.91</v>
      </c>
      <c r="I10" s="26"/>
      <c r="J10" s="26">
        <v>4.08</v>
      </c>
      <c r="K10" s="26">
        <v>6.12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2"/>
    </row>
    <row r="11" spans="3:23" x14ac:dyDescent="0.25">
      <c r="C11" s="29"/>
      <c r="D11" s="26">
        <v>1300</v>
      </c>
      <c r="E11" s="26"/>
      <c r="F11" s="26"/>
      <c r="G11" s="26">
        <v>5537.6</v>
      </c>
      <c r="H11" s="26">
        <v>2934.39</v>
      </c>
      <c r="I11" s="26"/>
      <c r="J11" s="26">
        <v>2092.9699999999998</v>
      </c>
      <c r="K11" s="26">
        <v>2915.89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2"/>
    </row>
    <row r="12" spans="3:23" x14ac:dyDescent="0.25">
      <c r="C12" s="29"/>
      <c r="D12" s="26">
        <v>130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2"/>
    </row>
    <row r="13" spans="3:23" x14ac:dyDescent="0.25">
      <c r="C13" s="29"/>
      <c r="D13" s="26">
        <v>780.56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2"/>
    </row>
    <row r="14" spans="3:23" x14ac:dyDescent="0.25">
      <c r="C14" s="29"/>
      <c r="D14" s="26">
        <v>4460.3999999999996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2"/>
    </row>
    <row r="15" spans="3:23" x14ac:dyDescent="0.25">
      <c r="C15" s="29"/>
      <c r="D15" s="26">
        <v>1300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2"/>
    </row>
    <row r="16" spans="3:23" x14ac:dyDescent="0.25">
      <c r="C16" s="29"/>
      <c r="D16" s="26">
        <v>130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2"/>
    </row>
    <row r="17" spans="3:23" x14ac:dyDescent="0.25">
      <c r="C17" s="29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2"/>
    </row>
    <row r="18" spans="3:23" x14ac:dyDescent="0.25">
      <c r="C18" s="29"/>
      <c r="D18" s="26">
        <f>SUM(D9:D17)</f>
        <v>8329.9599999999991</v>
      </c>
      <c r="E18" s="26">
        <f t="shared" ref="E18:K18" si="0">SUM(E9:E17)</f>
        <v>1196.52</v>
      </c>
      <c r="F18" s="26">
        <f t="shared" si="0"/>
        <v>0</v>
      </c>
      <c r="G18" s="26">
        <f t="shared" si="0"/>
        <v>5985</v>
      </c>
      <c r="H18" s="26">
        <f t="shared" si="0"/>
        <v>3359.92</v>
      </c>
      <c r="I18" s="26">
        <f t="shared" si="0"/>
        <v>0</v>
      </c>
      <c r="J18" s="26">
        <f t="shared" si="0"/>
        <v>2119.7399999999998</v>
      </c>
      <c r="K18" s="26">
        <f t="shared" si="0"/>
        <v>2956</v>
      </c>
      <c r="L18" s="26"/>
      <c r="M18" s="26"/>
      <c r="N18" s="40">
        <v>23947.14</v>
      </c>
      <c r="O18" s="26"/>
      <c r="P18" s="26"/>
      <c r="Q18" s="26"/>
      <c r="R18" s="26"/>
      <c r="S18" s="26"/>
      <c r="T18" s="26"/>
      <c r="U18" s="40">
        <v>1515</v>
      </c>
      <c r="V18" s="26"/>
      <c r="W18" s="40">
        <f>N18+U18</f>
        <v>25462.14</v>
      </c>
    </row>
    <row r="19" spans="3:23" x14ac:dyDescent="0.25">
      <c r="C19" s="29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2"/>
    </row>
    <row r="20" spans="3:23" x14ac:dyDescent="0.25">
      <c r="C20" s="51" t="s">
        <v>102</v>
      </c>
      <c r="D20" s="26"/>
      <c r="E20" s="26"/>
      <c r="F20" s="26"/>
      <c r="G20" s="26"/>
      <c r="H20">
        <v>-3670</v>
      </c>
      <c r="I20" s="26"/>
      <c r="J20" s="26"/>
      <c r="K20" s="26"/>
      <c r="L20" s="26">
        <v>-679.96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2"/>
    </row>
    <row r="21" spans="3:23" x14ac:dyDescent="0.25">
      <c r="C21" s="29"/>
      <c r="D21" s="26"/>
      <c r="E21" s="26"/>
      <c r="F21" s="26"/>
      <c r="G21" s="26"/>
      <c r="H21">
        <v>-2840.58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2"/>
    </row>
    <row r="22" spans="3:23" x14ac:dyDescent="0.25">
      <c r="C22" s="29"/>
      <c r="D22" s="26"/>
      <c r="E22" s="26"/>
      <c r="F22" s="26"/>
      <c r="G22" s="40"/>
      <c r="I22" s="26"/>
      <c r="J22" s="26"/>
      <c r="K22" s="26"/>
      <c r="L22" s="40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40">
        <f>H20+H21+L20</f>
        <v>-7190.54</v>
      </c>
    </row>
    <row r="23" spans="3:23" x14ac:dyDescent="0.25">
      <c r="C23" s="29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3:23" x14ac:dyDescent="0.25">
      <c r="C24" s="56" t="s">
        <v>101</v>
      </c>
      <c r="D24" s="40">
        <f>SUM(D18:D23)</f>
        <v>8329.9599999999991</v>
      </c>
      <c r="E24" s="40">
        <f t="shared" ref="E24:M24" si="1">SUM(E18:E23)</f>
        <v>1196.52</v>
      </c>
      <c r="F24" s="40">
        <f t="shared" si="1"/>
        <v>0</v>
      </c>
      <c r="G24" s="40">
        <f t="shared" si="1"/>
        <v>5985</v>
      </c>
      <c r="H24" s="40">
        <f t="shared" si="1"/>
        <v>-3150.66</v>
      </c>
      <c r="I24" s="40">
        <f t="shared" si="1"/>
        <v>0</v>
      </c>
      <c r="J24" s="40">
        <f t="shared" si="1"/>
        <v>2119.7399999999998</v>
      </c>
      <c r="K24" s="40">
        <f t="shared" si="1"/>
        <v>2956</v>
      </c>
      <c r="L24" s="40">
        <f t="shared" si="1"/>
        <v>-679.96</v>
      </c>
      <c r="M24" s="40">
        <f t="shared" si="1"/>
        <v>0</v>
      </c>
      <c r="N24" s="40">
        <v>16756.599999999999</v>
      </c>
      <c r="O24" s="55"/>
      <c r="P24" s="55"/>
      <c r="Q24" s="55"/>
      <c r="R24" s="55"/>
      <c r="S24" s="55"/>
      <c r="T24" s="55" t="s">
        <v>101</v>
      </c>
      <c r="U24" s="40">
        <f>SUM(U18:U23)</f>
        <v>1515</v>
      </c>
      <c r="V24" s="55"/>
      <c r="W24" s="40">
        <f>W18+W22</f>
        <v>18271.599999999999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EE7A-8E29-499D-970F-56A55756A872}">
  <dimension ref="C5:W20"/>
  <sheetViews>
    <sheetView workbookViewId="0">
      <selection activeCell="Q23" sqref="Q23"/>
    </sheetView>
  </sheetViews>
  <sheetFormatPr defaultRowHeight="13.2" x14ac:dyDescent="0.25"/>
  <sheetData>
    <row r="5" spans="3:23" x14ac:dyDescent="0.25">
      <c r="C5" s="71" t="s">
        <v>95</v>
      </c>
      <c r="D5" s="71"/>
      <c r="E5" s="71"/>
      <c r="F5" s="71"/>
      <c r="G5" s="71"/>
      <c r="H5" s="71"/>
      <c r="I5" s="54"/>
      <c r="S5" s="72" t="s">
        <v>60</v>
      </c>
      <c r="T5" s="72"/>
      <c r="U5" s="72"/>
      <c r="V5" s="72"/>
    </row>
    <row r="7" spans="3:23" x14ac:dyDescent="0.25">
      <c r="C7" s="52" t="s">
        <v>97</v>
      </c>
      <c r="D7" s="52" t="s">
        <v>65</v>
      </c>
      <c r="E7" s="52" t="s">
        <v>46</v>
      </c>
      <c r="F7" s="52" t="s">
        <v>66</v>
      </c>
      <c r="G7" s="52" t="s">
        <v>100</v>
      </c>
      <c r="H7" s="52" t="s">
        <v>96</v>
      </c>
      <c r="I7" s="52" t="s">
        <v>54</v>
      </c>
      <c r="J7" s="52" t="s">
        <v>54</v>
      </c>
      <c r="K7" s="52" t="s">
        <v>54</v>
      </c>
      <c r="L7" s="52" t="s">
        <v>36</v>
      </c>
      <c r="M7" s="52" t="s">
        <v>87</v>
      </c>
      <c r="N7" s="52" t="s">
        <v>10</v>
      </c>
      <c r="O7" s="52" t="s">
        <v>53</v>
      </c>
      <c r="P7" s="50" t="s">
        <v>10</v>
      </c>
      <c r="Q7" s="52"/>
      <c r="R7" s="52"/>
      <c r="S7" s="52" t="s">
        <v>96</v>
      </c>
      <c r="T7" s="52" t="s">
        <v>67</v>
      </c>
      <c r="U7" s="52" t="s">
        <v>39</v>
      </c>
      <c r="V7" s="53" t="s">
        <v>10</v>
      </c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6">
        <v>99</v>
      </c>
      <c r="E9" s="26">
        <v>1196.52</v>
      </c>
      <c r="F9" s="26"/>
      <c r="G9" s="26"/>
      <c r="H9" s="26"/>
      <c r="I9" s="29">
        <v>305.32</v>
      </c>
      <c r="J9" s="26">
        <v>326.41000000000003</v>
      </c>
      <c r="K9" s="26"/>
      <c r="L9" s="26"/>
      <c r="M9" s="26">
        <v>1010</v>
      </c>
      <c r="N9" s="26"/>
      <c r="O9" s="26"/>
      <c r="P9" s="26"/>
      <c r="Q9" s="26"/>
      <c r="R9" s="26"/>
      <c r="S9" s="26"/>
      <c r="T9" s="26"/>
      <c r="U9" s="26">
        <v>1517.7</v>
      </c>
      <c r="V9" s="26"/>
      <c r="W9" s="22"/>
    </row>
    <row r="10" spans="3:23" x14ac:dyDescent="0.25">
      <c r="C10" s="29"/>
      <c r="D10" s="26">
        <v>130</v>
      </c>
      <c r="E10" s="26">
        <v>4460.3999999999996</v>
      </c>
      <c r="F10" s="26"/>
      <c r="G10" s="26"/>
      <c r="H10" s="26"/>
      <c r="I10" s="26">
        <v>54.96</v>
      </c>
      <c r="J10" s="26">
        <v>58.75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>
        <v>2188.7199999999998</v>
      </c>
      <c r="V10" s="26"/>
      <c r="W10" s="22"/>
    </row>
    <row r="11" spans="3:23" x14ac:dyDescent="0.25">
      <c r="C11" s="29"/>
      <c r="D11" s="26">
        <v>130</v>
      </c>
      <c r="E11" s="26"/>
      <c r="F11" s="26"/>
      <c r="G11" s="26"/>
      <c r="H11" s="26"/>
      <c r="I11" s="26">
        <v>5611.43</v>
      </c>
      <c r="J11" s="26">
        <v>2968.6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2"/>
    </row>
    <row r="12" spans="3:23" x14ac:dyDescent="0.25">
      <c r="C12" s="29"/>
      <c r="D12" s="26">
        <v>130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2"/>
    </row>
    <row r="13" spans="3:23" x14ac:dyDescent="0.25">
      <c r="C13" s="29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2"/>
    </row>
    <row r="14" spans="3:23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2"/>
    </row>
    <row r="15" spans="3:23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2"/>
    </row>
    <row r="16" spans="3:23" x14ac:dyDescent="0.25">
      <c r="C16" s="29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2"/>
    </row>
    <row r="17" spans="3:23" x14ac:dyDescent="0.25">
      <c r="C17" s="29"/>
      <c r="D17" s="26">
        <f>SUM(D9:D16)</f>
        <v>489</v>
      </c>
      <c r="E17" s="26">
        <f t="shared" ref="E17:O17" si="0">SUM(E9:E16)</f>
        <v>5656.92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5971.71</v>
      </c>
      <c r="J17" s="26">
        <f t="shared" si="0"/>
        <v>3353.7599999999998</v>
      </c>
      <c r="K17" s="26">
        <f t="shared" si="0"/>
        <v>0</v>
      </c>
      <c r="L17" s="26">
        <f t="shared" si="0"/>
        <v>0</v>
      </c>
      <c r="M17" s="26">
        <f t="shared" si="0"/>
        <v>1010</v>
      </c>
      <c r="N17" s="26">
        <f t="shared" si="0"/>
        <v>0</v>
      </c>
      <c r="O17" s="26">
        <f t="shared" si="0"/>
        <v>0</v>
      </c>
      <c r="P17" s="40">
        <f>SUM(D17:O17)</f>
        <v>16481.39</v>
      </c>
      <c r="Q17" s="26"/>
      <c r="R17" s="26"/>
      <c r="S17" s="26"/>
      <c r="T17" s="26"/>
      <c r="U17" s="40">
        <f>SUM(U9:U16)</f>
        <v>3706.42</v>
      </c>
      <c r="V17" s="26">
        <f>SUM(V9:V16)</f>
        <v>0</v>
      </c>
      <c r="W17" s="22"/>
    </row>
    <row r="18" spans="3:23" x14ac:dyDescent="0.25">
      <c r="C18" s="29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0"/>
      <c r="O18" s="26"/>
      <c r="P18" s="26"/>
      <c r="Q18" s="26"/>
      <c r="R18" s="26"/>
      <c r="S18" s="26"/>
      <c r="T18" s="26"/>
      <c r="U18" s="40"/>
      <c r="V18" s="26"/>
      <c r="W18" s="40"/>
    </row>
    <row r="20" spans="3:23" x14ac:dyDescent="0.25">
      <c r="P20" s="4">
        <f>P17+U17</f>
        <v>20187.809999999998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B966D-FBD9-4033-9668-6380D02A7905}">
  <dimension ref="E4:X22"/>
  <sheetViews>
    <sheetView topLeftCell="C1" workbookViewId="0">
      <selection activeCell="V16" sqref="V16"/>
    </sheetView>
  </sheetViews>
  <sheetFormatPr defaultRowHeight="13.2" x14ac:dyDescent="0.25"/>
  <sheetData>
    <row r="4" spans="5:24" x14ac:dyDescent="0.25">
      <c r="E4" s="71" t="s">
        <v>95</v>
      </c>
      <c r="F4" s="71"/>
      <c r="G4" s="71"/>
      <c r="H4" s="71"/>
      <c r="I4" s="71"/>
      <c r="J4" s="71"/>
      <c r="K4" s="57"/>
      <c r="U4" s="72" t="s">
        <v>60</v>
      </c>
      <c r="V4" s="72"/>
      <c r="W4" s="72"/>
      <c r="X4" s="72"/>
    </row>
    <row r="6" spans="5:24" x14ac:dyDescent="0.25">
      <c r="E6" s="52" t="s">
        <v>97</v>
      </c>
      <c r="F6" s="52" t="s">
        <v>65</v>
      </c>
      <c r="G6" s="52" t="s">
        <v>46</v>
      </c>
      <c r="H6" s="52" t="s">
        <v>66</v>
      </c>
      <c r="I6" s="52" t="s">
        <v>100</v>
      </c>
      <c r="J6" s="52" t="s">
        <v>96</v>
      </c>
      <c r="K6" s="52" t="s">
        <v>54</v>
      </c>
      <c r="L6" s="52" t="s">
        <v>54</v>
      </c>
      <c r="M6" s="52" t="s">
        <v>54</v>
      </c>
      <c r="N6" s="52" t="s">
        <v>36</v>
      </c>
      <c r="O6" s="52" t="s">
        <v>87</v>
      </c>
      <c r="P6" s="52" t="s">
        <v>103</v>
      </c>
      <c r="Q6" s="52" t="s">
        <v>53</v>
      </c>
      <c r="R6" s="50" t="s">
        <v>10</v>
      </c>
      <c r="S6" s="52"/>
      <c r="T6" s="52"/>
      <c r="U6" s="52" t="s">
        <v>96</v>
      </c>
      <c r="V6" s="52" t="s">
        <v>67</v>
      </c>
      <c r="W6" s="52" t="s">
        <v>39</v>
      </c>
      <c r="X6" s="53" t="s">
        <v>10</v>
      </c>
    </row>
    <row r="7" spans="5:24" x14ac:dyDescent="0.25"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5:24" x14ac:dyDescent="0.25">
      <c r="E8" s="29"/>
      <c r="F8" s="59">
        <v>99</v>
      </c>
      <c r="G8" s="59">
        <v>1196.52</v>
      </c>
      <c r="H8" s="26"/>
      <c r="I8" s="26"/>
      <c r="J8" s="26"/>
      <c r="K8" s="58">
        <v>230.5</v>
      </c>
      <c r="L8" s="58">
        <v>291.8</v>
      </c>
      <c r="M8" s="26"/>
      <c r="N8" s="26"/>
      <c r="O8" s="59">
        <v>1011.8</v>
      </c>
      <c r="P8" s="59">
        <v>650</v>
      </c>
      <c r="Q8" s="26"/>
      <c r="R8" s="26"/>
      <c r="S8" s="26"/>
      <c r="T8" s="26"/>
      <c r="U8" s="26"/>
      <c r="V8" s="59">
        <v>1460</v>
      </c>
      <c r="W8" s="59">
        <v>505</v>
      </c>
      <c r="X8" s="26"/>
    </row>
    <row r="9" spans="5:24" x14ac:dyDescent="0.25">
      <c r="E9" s="29"/>
      <c r="F9" s="59">
        <v>1300</v>
      </c>
      <c r="G9" s="59">
        <v>4699.9399999999996</v>
      </c>
      <c r="H9" s="26"/>
      <c r="I9" s="26"/>
      <c r="J9" s="26"/>
      <c r="K9" s="58">
        <v>41.49</v>
      </c>
      <c r="L9" s="59">
        <v>52.52</v>
      </c>
      <c r="M9" s="26"/>
      <c r="N9" s="26"/>
      <c r="O9" s="59">
        <v>-11.8</v>
      </c>
      <c r="P9" s="26"/>
      <c r="Q9" s="26"/>
      <c r="R9" s="26"/>
      <c r="S9" s="26"/>
      <c r="T9" s="26"/>
      <c r="U9" s="26"/>
      <c r="V9" s="26"/>
      <c r="W9" s="26"/>
      <c r="X9" s="26"/>
    </row>
    <row r="10" spans="5:24" x14ac:dyDescent="0.25">
      <c r="E10" s="29"/>
      <c r="F10" s="59">
        <v>130</v>
      </c>
      <c r="G10" s="26"/>
      <c r="H10" s="26"/>
      <c r="I10" s="26"/>
      <c r="J10" s="26"/>
      <c r="K10" s="59">
        <v>5686.25</v>
      </c>
      <c r="L10" s="59">
        <v>3003.21</v>
      </c>
      <c r="M10" s="26"/>
      <c r="N10" s="26"/>
      <c r="O10" s="59">
        <v>2742</v>
      </c>
      <c r="P10" s="26"/>
      <c r="Q10" s="26"/>
      <c r="R10" s="26"/>
      <c r="S10" s="26"/>
      <c r="T10" s="26"/>
      <c r="U10" s="26"/>
      <c r="V10" s="26"/>
      <c r="W10" s="26"/>
      <c r="X10" s="26"/>
    </row>
    <row r="11" spans="5:24" x14ac:dyDescent="0.25">
      <c r="E11" s="29"/>
      <c r="F11" s="59">
        <v>130</v>
      </c>
      <c r="G11" s="26"/>
      <c r="H11" s="26"/>
      <c r="I11" s="26"/>
      <c r="J11" s="26"/>
      <c r="K11" s="26"/>
      <c r="L11" s="26"/>
      <c r="M11" s="26"/>
      <c r="N11" s="26"/>
      <c r="O11" s="59">
        <v>3228.81</v>
      </c>
      <c r="P11" s="26"/>
      <c r="Q11" s="26"/>
      <c r="R11" s="26"/>
      <c r="S11" s="26"/>
      <c r="T11" s="26"/>
      <c r="U11" s="26"/>
      <c r="V11" s="26"/>
      <c r="W11" s="26"/>
      <c r="X11" s="26"/>
    </row>
    <row r="12" spans="5:24" x14ac:dyDescent="0.25">
      <c r="E12" s="29"/>
      <c r="F12" s="59">
        <v>130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5:24" x14ac:dyDescent="0.25">
      <c r="E13" s="29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5:24" x14ac:dyDescent="0.25">
      <c r="E14" s="29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5:24" x14ac:dyDescent="0.25">
      <c r="E15" s="29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5:24" x14ac:dyDescent="0.25">
      <c r="E16" s="29"/>
      <c r="F16" s="26">
        <f>SUM(F8:F15)</f>
        <v>1789</v>
      </c>
      <c r="G16" s="26">
        <f t="shared" ref="G16:Q16" si="0">SUM(G8:G15)</f>
        <v>5896.4599999999991</v>
      </c>
      <c r="H16" s="26">
        <f t="shared" si="0"/>
        <v>0</v>
      </c>
      <c r="I16" s="26">
        <f t="shared" si="0"/>
        <v>0</v>
      </c>
      <c r="J16" s="26">
        <f t="shared" si="0"/>
        <v>0</v>
      </c>
      <c r="K16" s="26">
        <f t="shared" si="0"/>
        <v>5958.24</v>
      </c>
      <c r="L16" s="26">
        <f t="shared" si="0"/>
        <v>3347.53</v>
      </c>
      <c r="M16" s="26">
        <f t="shared" si="0"/>
        <v>0</v>
      </c>
      <c r="N16" s="26">
        <f t="shared" si="0"/>
        <v>0</v>
      </c>
      <c r="O16" s="26">
        <f t="shared" si="0"/>
        <v>6970.8099999999995</v>
      </c>
      <c r="P16" s="26">
        <f t="shared" si="0"/>
        <v>650</v>
      </c>
      <c r="Q16" s="26">
        <f t="shared" si="0"/>
        <v>0</v>
      </c>
      <c r="R16" s="40">
        <f>SUM(F16:Q16)</f>
        <v>24612.04</v>
      </c>
      <c r="S16" s="26"/>
      <c r="T16" s="26"/>
      <c r="U16" s="26"/>
      <c r="V16" s="26">
        <v>1460</v>
      </c>
      <c r="W16" s="40">
        <f>SUM(W8:W15)</f>
        <v>505</v>
      </c>
      <c r="X16" s="40">
        <f>V16+W16</f>
        <v>1965</v>
      </c>
    </row>
    <row r="17" spans="5:24" x14ac:dyDescent="0.25">
      <c r="E17" s="29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40"/>
      <c r="Q17" s="26"/>
      <c r="R17" s="26"/>
      <c r="S17" s="26"/>
      <c r="T17" s="26"/>
      <c r="U17" s="26"/>
      <c r="V17" s="26"/>
      <c r="W17" s="40"/>
      <c r="X17" s="26"/>
    </row>
    <row r="20" spans="5:24" x14ac:dyDescent="0.25">
      <c r="R20" s="1">
        <f>R16+X16</f>
        <v>26577.040000000001</v>
      </c>
    </row>
    <row r="21" spans="5:24" x14ac:dyDescent="0.25">
      <c r="R21">
        <v>26301.83</v>
      </c>
    </row>
    <row r="22" spans="5:24" x14ac:dyDescent="0.25">
      <c r="R22" s="1">
        <f>R20-R21</f>
        <v>275.20999999999913</v>
      </c>
      <c r="S22" t="s">
        <v>104</v>
      </c>
    </row>
  </sheetData>
  <mergeCells count="2">
    <mergeCell ref="E4:J4"/>
    <mergeCell ref="U4:X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47"/>
  <sheetViews>
    <sheetView workbookViewId="0">
      <pane ySplit="1" topLeftCell="A2" activePane="bottomLeft" state="frozen"/>
      <selection pane="bottomLeft" activeCell="B39" sqref="B39:C47"/>
    </sheetView>
  </sheetViews>
  <sheetFormatPr defaultRowHeight="13.2" x14ac:dyDescent="0.25"/>
  <cols>
    <col min="2" max="2" width="15.88671875" bestFit="1" customWidth="1"/>
    <col min="3" max="3" width="12.6640625" customWidth="1"/>
    <col min="4" max="4" width="16" bestFit="1" customWidth="1"/>
    <col min="5" max="5" width="15" bestFit="1" customWidth="1"/>
    <col min="6" max="6" width="8.33203125" bestFit="1" customWidth="1"/>
    <col min="7" max="7" width="15.6640625" bestFit="1" customWidth="1"/>
    <col min="8" max="8" width="9" bestFit="1" customWidth="1"/>
    <col min="9" max="9" width="14" bestFit="1" customWidth="1"/>
    <col min="10" max="10" width="15.33203125" bestFit="1" customWidth="1"/>
    <col min="11" max="11" width="16.5546875" bestFit="1" customWidth="1"/>
    <col min="12" max="12" width="8.6640625" bestFit="1" customWidth="1"/>
    <col min="13" max="13" width="12.33203125" customWidth="1"/>
    <col min="14" max="14" width="9" customWidth="1"/>
    <col min="15" max="15" width="9" bestFit="1" customWidth="1"/>
  </cols>
  <sheetData>
    <row r="1" spans="2:15" x14ac:dyDescent="0.25">
      <c r="B1" s="3" t="s">
        <v>9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11</v>
      </c>
      <c r="M1" s="3" t="s">
        <v>12</v>
      </c>
      <c r="N1" s="3" t="s">
        <v>13</v>
      </c>
      <c r="O1" s="3" t="s">
        <v>10</v>
      </c>
    </row>
    <row r="3" spans="2:15" x14ac:dyDescent="0.25">
      <c r="B3">
        <v>5799.12</v>
      </c>
      <c r="C3">
        <v>4423.2199999999993</v>
      </c>
      <c r="D3">
        <v>3054.73</v>
      </c>
      <c r="E3">
        <v>5893.07</v>
      </c>
      <c r="F3">
        <v>2400</v>
      </c>
      <c r="G3">
        <v>19954.89</v>
      </c>
      <c r="H3">
        <v>2779.28</v>
      </c>
      <c r="I3">
        <v>16590.34</v>
      </c>
      <c r="J3">
        <v>2175.6999999999998</v>
      </c>
      <c r="K3">
        <v>5658.28</v>
      </c>
      <c r="L3">
        <v>11200</v>
      </c>
      <c r="O3">
        <v>79928.63</v>
      </c>
    </row>
    <row r="5" spans="2:15" x14ac:dyDescent="0.25">
      <c r="B5" s="3" t="s">
        <v>9</v>
      </c>
      <c r="C5">
        <v>5799.12</v>
      </c>
    </row>
    <row r="6" spans="2:15" x14ac:dyDescent="0.25">
      <c r="B6" s="3" t="s">
        <v>0</v>
      </c>
      <c r="C6">
        <v>4423.2199999999993</v>
      </c>
    </row>
    <row r="7" spans="2:15" x14ac:dyDescent="0.25">
      <c r="B7" s="3" t="s">
        <v>1</v>
      </c>
      <c r="C7">
        <v>3054.73</v>
      </c>
    </row>
    <row r="8" spans="2:15" x14ac:dyDescent="0.25">
      <c r="B8" s="3" t="s">
        <v>2</v>
      </c>
      <c r="C8">
        <v>5893.07</v>
      </c>
    </row>
    <row r="9" spans="2:15" x14ac:dyDescent="0.25">
      <c r="B9" s="3" t="s">
        <v>3</v>
      </c>
      <c r="C9">
        <v>2400</v>
      </c>
    </row>
    <row r="10" spans="2:15" x14ac:dyDescent="0.25">
      <c r="B10" s="3" t="s">
        <v>4</v>
      </c>
      <c r="C10">
        <v>19954.89</v>
      </c>
    </row>
    <row r="11" spans="2:15" x14ac:dyDescent="0.25">
      <c r="B11" s="3" t="s">
        <v>5</v>
      </c>
      <c r="C11">
        <v>2779.28</v>
      </c>
    </row>
    <row r="12" spans="2:15" x14ac:dyDescent="0.25">
      <c r="B12" s="3" t="s">
        <v>6</v>
      </c>
      <c r="C12">
        <v>16590.34</v>
      </c>
    </row>
    <row r="13" spans="2:15" x14ac:dyDescent="0.25">
      <c r="B13" s="3" t="s">
        <v>7</v>
      </c>
      <c r="C13">
        <v>2175.6999999999998</v>
      </c>
    </row>
    <row r="14" spans="2:15" x14ac:dyDescent="0.25">
      <c r="B14" s="3" t="s">
        <v>8</v>
      </c>
      <c r="C14">
        <v>5658.28</v>
      </c>
    </row>
    <row r="15" spans="2:15" x14ac:dyDescent="0.25">
      <c r="B15" s="3" t="s">
        <v>11</v>
      </c>
      <c r="C15">
        <v>11200</v>
      </c>
    </row>
    <row r="16" spans="2:15" x14ac:dyDescent="0.25">
      <c r="B16" s="3" t="s">
        <v>10</v>
      </c>
      <c r="C16">
        <v>79928.63</v>
      </c>
    </row>
    <row r="18" spans="3:14" s="5" customFormat="1" x14ac:dyDescent="0.25"/>
    <row r="20" spans="3:14" x14ac:dyDescent="0.25">
      <c r="C20" s="1"/>
      <c r="D20" s="1">
        <v>3010.43</v>
      </c>
      <c r="E20" s="1"/>
      <c r="F20" s="1"/>
      <c r="G20" s="1">
        <v>1020.1</v>
      </c>
      <c r="H20" s="1">
        <v>2</v>
      </c>
      <c r="I20" s="1">
        <v>6083.07</v>
      </c>
      <c r="J20" s="1"/>
      <c r="K20" s="1">
        <v>1120</v>
      </c>
      <c r="L20" s="1"/>
      <c r="M20" s="1">
        <v>15718</v>
      </c>
      <c r="N20" s="1">
        <v>9200</v>
      </c>
    </row>
    <row r="21" spans="3:14" x14ac:dyDescent="0.25">
      <c r="C21" s="1"/>
      <c r="D21" s="1">
        <v>32.619999999999997</v>
      </c>
      <c r="E21" s="1"/>
      <c r="F21" s="1"/>
      <c r="G21" s="1">
        <v>-7.58</v>
      </c>
      <c r="H21" s="1">
        <v>8000</v>
      </c>
      <c r="I21" s="1"/>
      <c r="J21" s="1"/>
      <c r="K21" s="1"/>
      <c r="L21" s="1"/>
      <c r="M21" s="1"/>
      <c r="N21" s="1"/>
    </row>
    <row r="22" spans="3:14" x14ac:dyDescent="0.25">
      <c r="C22" s="1"/>
      <c r="D22" s="1">
        <v>5.87</v>
      </c>
      <c r="E22" s="1"/>
      <c r="F22" s="1"/>
      <c r="G22" s="1">
        <v>1428.06</v>
      </c>
      <c r="H22" s="1">
        <v>1300</v>
      </c>
      <c r="I22" s="1"/>
      <c r="J22" s="1"/>
      <c r="K22" s="1"/>
      <c r="L22" s="1"/>
      <c r="M22" s="1"/>
      <c r="N22" s="1"/>
    </row>
    <row r="23" spans="3:14" x14ac:dyDescent="0.25">
      <c r="C23" s="1"/>
      <c r="D23" s="1"/>
      <c r="E23" s="1"/>
      <c r="F23" s="1"/>
      <c r="G23" s="1">
        <v>-10.6</v>
      </c>
      <c r="H23" s="1">
        <v>2655</v>
      </c>
      <c r="I23" s="1"/>
      <c r="J23" s="1"/>
      <c r="K23" s="1"/>
      <c r="L23" s="1"/>
      <c r="M23" s="1"/>
      <c r="N23" s="1"/>
    </row>
    <row r="24" spans="3:14" x14ac:dyDescent="0.25">
      <c r="C24" s="1"/>
      <c r="D24" s="1"/>
      <c r="E24" s="1"/>
      <c r="F24" s="1"/>
      <c r="G24" s="1"/>
      <c r="H24" s="1">
        <v>2190.61</v>
      </c>
      <c r="I24" s="1"/>
      <c r="J24" s="1"/>
      <c r="K24" s="1"/>
      <c r="L24" s="1"/>
      <c r="M24" s="1"/>
      <c r="N24" s="1"/>
    </row>
    <row r="25" spans="3:14" x14ac:dyDescent="0.25">
      <c r="C25" s="1"/>
      <c r="D25" s="1"/>
      <c r="E25" s="1"/>
      <c r="F25" s="1"/>
      <c r="G25" s="1">
        <v>1011.8</v>
      </c>
      <c r="H25" s="1">
        <v>130</v>
      </c>
      <c r="I25" s="1"/>
      <c r="J25" s="1"/>
      <c r="K25" s="1"/>
      <c r="L25" s="1"/>
      <c r="M25" s="1"/>
      <c r="N25" s="1"/>
    </row>
    <row r="26" spans="3:14" x14ac:dyDescent="0.25">
      <c r="C26" s="1"/>
      <c r="D26" s="1"/>
      <c r="E26" s="1"/>
      <c r="F26" s="1"/>
      <c r="G26" s="1">
        <v>-7.5</v>
      </c>
      <c r="H26" s="1">
        <v>1196.52</v>
      </c>
      <c r="I26" s="1"/>
      <c r="J26" s="1"/>
      <c r="K26" s="1"/>
      <c r="L26" s="1"/>
      <c r="M26" s="1"/>
      <c r="N26" s="1"/>
    </row>
    <row r="27" spans="3:14" x14ac:dyDescent="0.25">
      <c r="C27" s="1"/>
      <c r="D27" s="1"/>
      <c r="E27" s="1"/>
      <c r="F27" s="1"/>
      <c r="G27" s="1">
        <f>-10-1.8</f>
        <v>-11.8</v>
      </c>
      <c r="H27" s="1"/>
      <c r="I27" s="1"/>
      <c r="J27" s="1"/>
      <c r="K27" s="1"/>
      <c r="L27" s="1"/>
      <c r="M27" s="1"/>
      <c r="N27" s="1"/>
    </row>
    <row r="28" spans="3:14" x14ac:dyDescent="0.25">
      <c r="C28" s="1"/>
      <c r="D28" s="1"/>
      <c r="E28" s="1"/>
      <c r="F28" s="1"/>
      <c r="G28" s="1">
        <v>2388.7399999999998</v>
      </c>
      <c r="H28" s="1"/>
      <c r="I28" s="1"/>
      <c r="J28" s="1"/>
      <c r="K28" s="1"/>
      <c r="L28" s="1"/>
      <c r="M28" s="1"/>
      <c r="N28" s="1"/>
    </row>
    <row r="29" spans="3:14" x14ac:dyDescent="0.25">
      <c r="C29" s="1"/>
      <c r="D29" s="1"/>
      <c r="E29" s="1"/>
      <c r="F29" s="1"/>
      <c r="G29" s="1">
        <v>-17.71</v>
      </c>
      <c r="H29" s="1"/>
      <c r="I29" s="1"/>
      <c r="J29" s="1"/>
      <c r="K29" s="1"/>
      <c r="L29" s="1"/>
      <c r="M29" s="1"/>
      <c r="N29" s="1"/>
    </row>
    <row r="30" spans="3:14" x14ac:dyDescent="0.25">
      <c r="C30" s="1"/>
      <c r="D30" s="1"/>
      <c r="E30" s="1"/>
      <c r="F30" s="1"/>
      <c r="G30" s="1">
        <v>2225.96</v>
      </c>
      <c r="H30" s="1"/>
      <c r="I30" s="1"/>
      <c r="J30" s="1"/>
      <c r="K30" s="1"/>
      <c r="L30" s="1"/>
      <c r="M30" s="1"/>
      <c r="N30" s="1"/>
    </row>
    <row r="31" spans="3:14" x14ac:dyDescent="0.25">
      <c r="C31" s="1"/>
      <c r="D31" s="1"/>
      <c r="E31" s="1"/>
      <c r="F31" s="1"/>
      <c r="G31" s="1">
        <v>-16.5</v>
      </c>
      <c r="H31" s="1"/>
      <c r="I31" s="1"/>
      <c r="J31" s="1"/>
      <c r="K31" s="1"/>
      <c r="L31" s="1"/>
      <c r="M31" s="1"/>
      <c r="N31" s="1"/>
    </row>
    <row r="32" spans="3:14" x14ac:dyDescent="0.25">
      <c r="C32" s="1"/>
      <c r="D32" s="1"/>
      <c r="E32" s="1"/>
      <c r="F32" s="1"/>
      <c r="G32" s="1">
        <v>1010</v>
      </c>
      <c r="H32" s="1"/>
      <c r="I32" s="1"/>
      <c r="J32" s="1"/>
      <c r="K32" s="1"/>
      <c r="L32" s="1"/>
      <c r="M32" s="1"/>
      <c r="N32" s="1"/>
    </row>
    <row r="33" spans="2:15" x14ac:dyDescent="0.25">
      <c r="C33" s="1"/>
      <c r="D33" s="1"/>
      <c r="E33" s="1"/>
      <c r="F33" s="1"/>
      <c r="G33" s="1">
        <v>-7.5</v>
      </c>
      <c r="H33" s="1"/>
      <c r="I33" s="1"/>
      <c r="J33" s="1"/>
      <c r="K33" s="1"/>
      <c r="L33" s="1"/>
      <c r="M33" s="1"/>
      <c r="N33" s="1"/>
    </row>
    <row r="34" spans="2:15" x14ac:dyDescent="0.25">
      <c r="C34" s="1"/>
      <c r="D34" s="1"/>
      <c r="E34" s="1"/>
      <c r="F34" s="1"/>
      <c r="G34" s="1">
        <v>2894.43</v>
      </c>
      <c r="H34" s="1"/>
      <c r="I34" s="1"/>
      <c r="J34" s="1"/>
      <c r="K34" s="1"/>
      <c r="L34" s="1"/>
      <c r="M34" s="1"/>
      <c r="N34" s="1"/>
    </row>
    <row r="35" spans="2:15" x14ac:dyDescent="0.25">
      <c r="C35" s="1"/>
      <c r="D35" s="1"/>
      <c r="E35" s="1"/>
      <c r="F35" s="1"/>
      <c r="G35" s="1">
        <v>-21.46</v>
      </c>
      <c r="H35" s="1"/>
      <c r="I35" s="1"/>
      <c r="J35" s="1"/>
      <c r="K35" s="1"/>
      <c r="L35" s="1"/>
      <c r="M35" s="1"/>
      <c r="N35" s="1"/>
    </row>
    <row r="36" spans="2:15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5" x14ac:dyDescent="0.25">
      <c r="C37" s="1">
        <f>SUM(C20:C36)</f>
        <v>0</v>
      </c>
      <c r="D37" s="4">
        <f t="shared" ref="D37:O37" si="0">SUM(D20:D36)</f>
        <v>3048.9199999999996</v>
      </c>
      <c r="E37" s="4">
        <f t="shared" si="0"/>
        <v>0</v>
      </c>
      <c r="F37" s="4">
        <f t="shared" si="0"/>
        <v>0</v>
      </c>
      <c r="G37" s="4">
        <f t="shared" si="0"/>
        <v>11878.44</v>
      </c>
      <c r="H37" s="4">
        <f t="shared" si="0"/>
        <v>15474.130000000001</v>
      </c>
      <c r="I37" s="4">
        <f t="shared" si="0"/>
        <v>6083.07</v>
      </c>
      <c r="J37" s="4">
        <f t="shared" si="0"/>
        <v>0</v>
      </c>
      <c r="K37" s="4">
        <f t="shared" si="0"/>
        <v>1120</v>
      </c>
      <c r="L37" s="4">
        <f t="shared" si="0"/>
        <v>0</v>
      </c>
      <c r="M37" s="4">
        <f t="shared" si="0"/>
        <v>15718</v>
      </c>
      <c r="N37" s="4">
        <f t="shared" si="0"/>
        <v>9200</v>
      </c>
      <c r="O37">
        <f t="shared" si="0"/>
        <v>0</v>
      </c>
    </row>
    <row r="39" spans="2:15" x14ac:dyDescent="0.25">
      <c r="B39" s="3" t="s">
        <v>14</v>
      </c>
      <c r="C39" s="3">
        <v>3048.92</v>
      </c>
    </row>
    <row r="40" spans="2:15" x14ac:dyDescent="0.25">
      <c r="B40" s="3" t="s">
        <v>4</v>
      </c>
      <c r="C40" s="4">
        <v>11878.44</v>
      </c>
    </row>
    <row r="41" spans="2:15" x14ac:dyDescent="0.25">
      <c r="B41" s="3" t="s">
        <v>5</v>
      </c>
      <c r="C41" s="3">
        <v>15474.130000000001</v>
      </c>
    </row>
    <row r="42" spans="2:15" x14ac:dyDescent="0.25">
      <c r="B42" s="3" t="s">
        <v>6</v>
      </c>
      <c r="C42" s="3">
        <v>6083.07</v>
      </c>
    </row>
    <row r="43" spans="2:15" x14ac:dyDescent="0.25">
      <c r="B43" s="3" t="s">
        <v>8</v>
      </c>
      <c r="C43" s="3">
        <v>1120</v>
      </c>
    </row>
    <row r="44" spans="2:15" x14ac:dyDescent="0.25">
      <c r="B44" s="3" t="s">
        <v>16</v>
      </c>
      <c r="C44" s="3">
        <v>9200</v>
      </c>
    </row>
    <row r="45" spans="2:15" x14ac:dyDescent="0.25">
      <c r="B45" s="3" t="s">
        <v>15</v>
      </c>
      <c r="C45" s="3">
        <v>15718</v>
      </c>
    </row>
    <row r="46" spans="2:15" x14ac:dyDescent="0.25">
      <c r="B46" s="3"/>
      <c r="C46" s="3"/>
    </row>
    <row r="47" spans="2:15" x14ac:dyDescent="0.25">
      <c r="B47" s="3" t="s">
        <v>10</v>
      </c>
      <c r="C47" s="3">
        <f>SUM(C39:C45)</f>
        <v>62522.559999999998</v>
      </c>
    </row>
  </sheetData>
  <autoFilter ref="B1:O1" xr:uid="{00000000-0009-0000-0000-000002000000}"/>
  <pageMargins left="0.7" right="0.7" top="0.75" bottom="0.75" header="0.3" footer="0.3"/>
  <pageSetup paperSize="9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AEB26-663C-4055-AF76-95337740886A}">
  <dimension ref="C5:V19"/>
  <sheetViews>
    <sheetView workbookViewId="0">
      <selection activeCell="C5" sqref="C5:V19"/>
    </sheetView>
  </sheetViews>
  <sheetFormatPr defaultRowHeight="13.2" x14ac:dyDescent="0.25"/>
  <sheetData>
    <row r="5" spans="3:22" x14ac:dyDescent="0.25">
      <c r="C5" s="71" t="s">
        <v>95</v>
      </c>
      <c r="D5" s="71"/>
      <c r="E5" s="71"/>
      <c r="F5" s="71"/>
      <c r="G5" s="71"/>
      <c r="H5" s="71"/>
      <c r="I5" s="60"/>
      <c r="S5" s="72" t="s">
        <v>60</v>
      </c>
      <c r="T5" s="72"/>
      <c r="U5" s="72"/>
      <c r="V5" s="72"/>
    </row>
    <row r="7" spans="3:22" x14ac:dyDescent="0.25">
      <c r="C7" s="52" t="s">
        <v>97</v>
      </c>
      <c r="D7" s="52" t="s">
        <v>65</v>
      </c>
      <c r="E7" s="52" t="s">
        <v>46</v>
      </c>
      <c r="F7" s="52" t="s">
        <v>66</v>
      </c>
      <c r="G7" s="52" t="s">
        <v>100</v>
      </c>
      <c r="H7" s="52" t="s">
        <v>96</v>
      </c>
      <c r="I7" s="52" t="s">
        <v>54</v>
      </c>
      <c r="J7" s="52" t="s">
        <v>54</v>
      </c>
      <c r="K7" s="52" t="s">
        <v>54</v>
      </c>
      <c r="L7" s="52" t="s">
        <v>36</v>
      </c>
      <c r="M7" s="52" t="s">
        <v>87</v>
      </c>
      <c r="N7" s="52" t="s">
        <v>103</v>
      </c>
      <c r="O7" s="52" t="s">
        <v>53</v>
      </c>
      <c r="P7" s="50" t="s">
        <v>10</v>
      </c>
      <c r="Q7" s="52"/>
      <c r="R7" s="52"/>
      <c r="S7" s="52" t="s">
        <v>96</v>
      </c>
      <c r="T7" s="52" t="s">
        <v>67</v>
      </c>
      <c r="U7" s="52" t="s">
        <v>39</v>
      </c>
      <c r="V7" s="53" t="s">
        <v>10</v>
      </c>
    </row>
    <row r="8" spans="3:22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3:22" x14ac:dyDescent="0.25">
      <c r="C9" s="29"/>
      <c r="D9" s="59">
        <v>99</v>
      </c>
      <c r="E9" s="59">
        <v>1196.52</v>
      </c>
      <c r="F9" s="26"/>
      <c r="G9" s="26"/>
      <c r="H9" s="26"/>
      <c r="I9" s="58">
        <v>154.68</v>
      </c>
      <c r="J9" s="58">
        <v>256.79000000000002</v>
      </c>
      <c r="K9" s="26"/>
      <c r="L9" s="26">
        <v>199</v>
      </c>
      <c r="M9" s="59">
        <v>2529.5</v>
      </c>
      <c r="N9" s="59"/>
      <c r="O9" s="26"/>
      <c r="P9" s="26"/>
      <c r="Q9" s="26"/>
      <c r="R9" s="26"/>
      <c r="S9" s="26"/>
      <c r="T9" s="59">
        <v>23787</v>
      </c>
      <c r="U9" s="59">
        <v>3189.36</v>
      </c>
      <c r="V9" s="26"/>
    </row>
    <row r="10" spans="3:22" x14ac:dyDescent="0.25">
      <c r="C10" s="29"/>
      <c r="D10" s="59">
        <v>130</v>
      </c>
      <c r="E10" s="59">
        <v>5299</v>
      </c>
      <c r="F10" s="26"/>
      <c r="G10" s="26"/>
      <c r="H10" s="26"/>
      <c r="I10" s="58">
        <v>27.84</v>
      </c>
      <c r="J10" s="59">
        <v>46.22</v>
      </c>
      <c r="K10" s="26"/>
      <c r="L10" s="26"/>
      <c r="M10" s="59">
        <v>3020.15</v>
      </c>
      <c r="N10" s="26"/>
      <c r="O10" s="26"/>
      <c r="P10" s="26"/>
      <c r="Q10" s="26"/>
      <c r="R10" s="26"/>
      <c r="S10" s="26"/>
      <c r="T10" s="26"/>
      <c r="U10" s="26">
        <v>1517.7</v>
      </c>
      <c r="V10" s="26"/>
    </row>
    <row r="11" spans="3:22" x14ac:dyDescent="0.25">
      <c r="C11" s="29"/>
      <c r="D11" s="59">
        <v>130</v>
      </c>
      <c r="E11" s="26">
        <v>4708.2</v>
      </c>
      <c r="F11" s="26"/>
      <c r="G11" s="26"/>
      <c r="H11" s="26"/>
      <c r="I11" s="59">
        <v>5762.07</v>
      </c>
      <c r="J11" s="59">
        <v>3038.22</v>
      </c>
      <c r="K11" s="26"/>
      <c r="L11" s="26"/>
      <c r="M11" s="59">
        <v>3003.59</v>
      </c>
      <c r="N11" s="26"/>
      <c r="O11" s="26"/>
      <c r="P11" s="26"/>
      <c r="Q11" s="26"/>
      <c r="R11" s="26"/>
      <c r="S11" s="26"/>
      <c r="T11" s="26"/>
      <c r="U11" s="26">
        <v>355.31</v>
      </c>
      <c r="V11" s="26"/>
    </row>
    <row r="12" spans="3:22" x14ac:dyDescent="0.25">
      <c r="C12" s="29"/>
      <c r="D12" s="59">
        <v>130</v>
      </c>
      <c r="E12" s="26"/>
      <c r="F12" s="26"/>
      <c r="G12" s="26"/>
      <c r="H12" s="26"/>
      <c r="I12" s="26"/>
      <c r="J12" s="26"/>
      <c r="K12" s="26"/>
      <c r="L12" s="26"/>
      <c r="M12" s="59">
        <v>1517.7</v>
      </c>
      <c r="N12" s="26"/>
      <c r="O12" s="26"/>
      <c r="P12" s="26"/>
      <c r="Q12" s="26"/>
      <c r="R12" s="26"/>
      <c r="S12" s="26"/>
      <c r="T12" s="26"/>
      <c r="U12" s="26">
        <v>-11.8</v>
      </c>
      <c r="V12" s="26"/>
    </row>
    <row r="13" spans="3:22" x14ac:dyDescent="0.25">
      <c r="C13" s="29"/>
      <c r="D13" s="59"/>
      <c r="E13" s="26"/>
      <c r="F13" s="26"/>
      <c r="G13" s="26"/>
      <c r="H13" s="26"/>
      <c r="I13" s="26"/>
      <c r="J13" s="26"/>
      <c r="K13" s="26"/>
      <c r="L13" s="26"/>
      <c r="M13" s="26">
        <v>-17.7</v>
      </c>
      <c r="N13" s="26"/>
      <c r="O13" s="26"/>
      <c r="P13" s="26"/>
      <c r="Q13" s="26"/>
      <c r="R13" s="26"/>
      <c r="S13" s="26"/>
      <c r="T13" s="26"/>
      <c r="U13" s="26"/>
      <c r="V13" s="26"/>
    </row>
    <row r="14" spans="3:22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>
        <v>-17.7</v>
      </c>
      <c r="N14" s="26"/>
      <c r="O14" s="26"/>
      <c r="P14" s="26"/>
      <c r="Q14" s="26"/>
      <c r="R14" s="26"/>
      <c r="S14" s="26"/>
      <c r="T14" s="26"/>
      <c r="U14" s="26"/>
      <c r="V14" s="26"/>
    </row>
    <row r="15" spans="3:22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3:22" x14ac:dyDescent="0.25">
      <c r="C16" s="29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3:22" x14ac:dyDescent="0.25">
      <c r="C17" s="29"/>
      <c r="D17" s="26">
        <f>SUM(D9:D16)</f>
        <v>489</v>
      </c>
      <c r="E17" s="26">
        <f t="shared" ref="E17:O17" si="0">SUM(E9:E16)</f>
        <v>11203.720000000001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5944.59</v>
      </c>
      <c r="J17" s="26">
        <f t="shared" si="0"/>
        <v>3341.2299999999996</v>
      </c>
      <c r="K17" s="26">
        <f t="shared" si="0"/>
        <v>0</v>
      </c>
      <c r="L17" s="26">
        <f t="shared" si="0"/>
        <v>199</v>
      </c>
      <c r="M17" s="26">
        <f t="shared" si="0"/>
        <v>10035.539999999999</v>
      </c>
      <c r="N17" s="26">
        <f t="shared" si="0"/>
        <v>0</v>
      </c>
      <c r="O17" s="26">
        <f t="shared" si="0"/>
        <v>0</v>
      </c>
      <c r="P17" s="40">
        <f>SUM(D17:O17)</f>
        <v>31213.08</v>
      </c>
      <c r="Q17" s="26"/>
      <c r="R17" s="26"/>
      <c r="S17" s="26"/>
      <c r="T17" s="26">
        <f>SUM(T9:T16)</f>
        <v>23787</v>
      </c>
      <c r="U17" s="40">
        <f>SUM(U9:U16)</f>
        <v>5050.5700000000006</v>
      </c>
      <c r="V17" s="44">
        <f>T17+U17</f>
        <v>28837.57</v>
      </c>
    </row>
    <row r="18" spans="3:22" x14ac:dyDescent="0.25">
      <c r="C18" s="29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0"/>
      <c r="O18" s="26"/>
      <c r="P18" s="40">
        <v>-1965</v>
      </c>
      <c r="Q18" s="26"/>
      <c r="R18" s="26"/>
      <c r="S18" s="26"/>
      <c r="T18" s="26"/>
      <c r="U18" s="40"/>
      <c r="V18" s="26"/>
    </row>
    <row r="19" spans="3:22" x14ac:dyDescent="0.25">
      <c r="P19" s="4">
        <f>P17+P18</f>
        <v>29248.080000000002</v>
      </c>
      <c r="V19" s="3">
        <v>58085.65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BF079-BB1A-4457-9A9E-117CCF64EE4A}">
  <dimension ref="C4:V24"/>
  <sheetViews>
    <sheetView workbookViewId="0">
      <selection activeCell="M23" sqref="M23"/>
    </sheetView>
  </sheetViews>
  <sheetFormatPr defaultRowHeight="13.2" x14ac:dyDescent="0.25"/>
  <sheetData>
    <row r="4" spans="3:22" x14ac:dyDescent="0.25">
      <c r="C4" s="71" t="s">
        <v>95</v>
      </c>
      <c r="D4" s="71"/>
      <c r="E4" s="71"/>
      <c r="F4" s="71"/>
      <c r="G4" s="71"/>
      <c r="H4" s="71"/>
      <c r="I4" s="61"/>
      <c r="S4" s="72" t="s">
        <v>60</v>
      </c>
      <c r="T4" s="72"/>
      <c r="U4" s="72"/>
      <c r="V4" s="72"/>
    </row>
    <row r="6" spans="3:22" x14ac:dyDescent="0.25">
      <c r="C6" s="52" t="s">
        <v>97</v>
      </c>
      <c r="D6" s="52" t="s">
        <v>65</v>
      </c>
      <c r="E6" s="52" t="s">
        <v>46</v>
      </c>
      <c r="F6" s="52" t="s">
        <v>86</v>
      </c>
      <c r="G6" s="52" t="s">
        <v>105</v>
      </c>
      <c r="H6" s="52" t="s">
        <v>96</v>
      </c>
      <c r="I6" s="52" t="s">
        <v>54</v>
      </c>
      <c r="J6" s="52" t="s">
        <v>54</v>
      </c>
      <c r="K6" s="52" t="s">
        <v>54</v>
      </c>
      <c r="L6" s="52" t="s">
        <v>36</v>
      </c>
      <c r="M6" s="52" t="s">
        <v>87</v>
      </c>
      <c r="N6" s="52" t="s">
        <v>103</v>
      </c>
      <c r="O6" s="52" t="s">
        <v>53</v>
      </c>
      <c r="P6" s="50" t="s">
        <v>10</v>
      </c>
      <c r="Q6" s="52"/>
      <c r="R6" s="52"/>
      <c r="S6" s="52" t="s">
        <v>96</v>
      </c>
      <c r="T6" s="52" t="s">
        <v>67</v>
      </c>
      <c r="U6" s="52" t="s">
        <v>39</v>
      </c>
      <c r="V6" s="53" t="s">
        <v>10</v>
      </c>
    </row>
    <row r="7" spans="3:22" x14ac:dyDescent="0.25">
      <c r="C7" s="29"/>
      <c r="D7" s="62">
        <v>489</v>
      </c>
      <c r="E7" s="62">
        <v>11203.720000000001</v>
      </c>
      <c r="F7" s="62">
        <v>0</v>
      </c>
      <c r="G7" s="62">
        <v>2852.48</v>
      </c>
      <c r="H7" s="62">
        <v>0</v>
      </c>
      <c r="I7" s="62">
        <v>5944.59</v>
      </c>
      <c r="J7" s="62">
        <v>3341.2299999999996</v>
      </c>
      <c r="K7" s="62">
        <v>0</v>
      </c>
      <c r="L7" s="62">
        <v>199</v>
      </c>
      <c r="M7" s="62">
        <v>10035.539999999999</v>
      </c>
      <c r="N7" s="29"/>
      <c r="O7" s="29"/>
      <c r="P7" s="29"/>
      <c r="Q7" s="29"/>
      <c r="R7" s="29"/>
      <c r="S7" s="29"/>
      <c r="T7" s="29"/>
      <c r="U7" s="29"/>
      <c r="V7" s="29"/>
    </row>
    <row r="8" spans="3:22" x14ac:dyDescent="0.25">
      <c r="C8" s="29"/>
      <c r="D8" s="39">
        <v>99</v>
      </c>
      <c r="E8" s="39">
        <v>1196.52</v>
      </c>
      <c r="F8" s="39">
        <v>19180</v>
      </c>
      <c r="G8" s="39">
        <v>513.45000000000005</v>
      </c>
      <c r="H8" s="39"/>
      <c r="I8" s="48">
        <v>77.849999999999994</v>
      </c>
      <c r="J8" s="48">
        <v>221.37</v>
      </c>
      <c r="K8" s="39"/>
      <c r="L8" s="39"/>
      <c r="M8" s="39">
        <v>351.29</v>
      </c>
      <c r="N8" s="59"/>
      <c r="O8" s="26"/>
      <c r="P8" s="26"/>
      <c r="Q8" s="26"/>
      <c r="R8" s="26"/>
      <c r="S8" s="26"/>
      <c r="T8" s="59"/>
      <c r="U8" s="39">
        <v>2678.79</v>
      </c>
      <c r="V8" s="26"/>
    </row>
    <row r="9" spans="3:22" x14ac:dyDescent="0.25">
      <c r="C9" s="29"/>
      <c r="D9" s="39">
        <v>130</v>
      </c>
      <c r="E9" s="39">
        <v>4708.2</v>
      </c>
      <c r="F9" s="39"/>
      <c r="G9" s="39"/>
      <c r="H9" s="39"/>
      <c r="I9" s="48">
        <v>14.01</v>
      </c>
      <c r="J9" s="39">
        <v>39.85</v>
      </c>
      <c r="K9" s="39"/>
      <c r="L9" s="39"/>
      <c r="M9" s="39"/>
      <c r="N9" s="26"/>
      <c r="O9" s="26"/>
      <c r="P9" s="26"/>
      <c r="Q9" s="26"/>
      <c r="R9" s="26"/>
      <c r="S9" s="26"/>
      <c r="T9" s="26"/>
      <c r="U9" s="26">
        <v>-26.47</v>
      </c>
      <c r="V9" s="26"/>
    </row>
    <row r="10" spans="3:22" x14ac:dyDescent="0.25">
      <c r="C10" s="29"/>
      <c r="D10" s="39">
        <v>130</v>
      </c>
      <c r="E10" s="39"/>
      <c r="F10" s="39"/>
      <c r="G10" s="39"/>
      <c r="H10" s="39"/>
      <c r="I10" s="39">
        <v>5838.91</v>
      </c>
      <c r="J10" s="39">
        <v>3073.64</v>
      </c>
      <c r="K10" s="39"/>
      <c r="L10" s="39"/>
      <c r="M10" s="39"/>
      <c r="N10" s="26"/>
      <c r="O10" s="26"/>
      <c r="P10" s="26"/>
      <c r="Q10" s="26"/>
      <c r="R10" s="26"/>
      <c r="S10" s="26"/>
      <c r="T10" s="26"/>
      <c r="U10" s="26">
        <v>-4.7699999999999996</v>
      </c>
      <c r="V10" s="26"/>
    </row>
    <row r="11" spans="3:22" x14ac:dyDescent="0.25">
      <c r="C11" s="29"/>
      <c r="D11" s="39">
        <v>130</v>
      </c>
      <c r="E11" s="39"/>
      <c r="F11" s="39"/>
      <c r="G11" s="39"/>
      <c r="H11" s="39"/>
      <c r="I11" s="39"/>
      <c r="J11" s="39"/>
      <c r="K11" s="39"/>
      <c r="L11" s="39"/>
      <c r="M11" s="39"/>
      <c r="N11" s="26"/>
      <c r="O11" s="26"/>
      <c r="P11" s="26"/>
      <c r="Q11" s="26"/>
      <c r="R11" s="26"/>
      <c r="S11" s="26"/>
      <c r="T11" s="26"/>
      <c r="U11" s="26"/>
      <c r="V11" s="26"/>
    </row>
    <row r="12" spans="3:22" x14ac:dyDescent="0.25">
      <c r="C12" s="2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26"/>
      <c r="O12" s="26"/>
      <c r="P12" s="26"/>
      <c r="Q12" s="26"/>
      <c r="R12" s="26"/>
      <c r="S12" s="26"/>
      <c r="T12" s="26"/>
      <c r="U12" s="26"/>
      <c r="V12" s="26"/>
    </row>
    <row r="13" spans="3:22" x14ac:dyDescent="0.25">
      <c r="C13" s="29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3:22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3:22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3:22" x14ac:dyDescent="0.25">
      <c r="C16" s="29"/>
      <c r="D16" s="40">
        <f>SUM(D7:D15)</f>
        <v>978</v>
      </c>
      <c r="E16" s="40">
        <f t="shared" ref="E16:N16" si="0">SUM(E7:E15)</f>
        <v>17108.440000000002</v>
      </c>
      <c r="F16" s="40">
        <f t="shared" si="0"/>
        <v>19180</v>
      </c>
      <c r="G16" s="40">
        <f t="shared" si="0"/>
        <v>3365.9300000000003</v>
      </c>
      <c r="H16" s="40">
        <f t="shared" si="0"/>
        <v>0</v>
      </c>
      <c r="I16" s="44">
        <f t="shared" si="0"/>
        <v>11875.36</v>
      </c>
      <c r="J16" s="44">
        <f t="shared" si="0"/>
        <v>6676.0899999999992</v>
      </c>
      <c r="K16" s="40">
        <f t="shared" si="0"/>
        <v>0</v>
      </c>
      <c r="L16" s="40">
        <f t="shared" si="0"/>
        <v>199</v>
      </c>
      <c r="M16" s="40">
        <f t="shared" si="0"/>
        <v>10386.83</v>
      </c>
      <c r="N16" s="40">
        <f t="shared" si="0"/>
        <v>0</v>
      </c>
      <c r="O16" s="26"/>
      <c r="P16" s="40">
        <f>SUM(D16:O16)</f>
        <v>69769.649999999994</v>
      </c>
      <c r="Q16" s="26"/>
      <c r="R16" s="26"/>
      <c r="S16" s="26"/>
      <c r="T16" s="26"/>
      <c r="U16" s="44">
        <f>SUM(U8:U15)</f>
        <v>2647.55</v>
      </c>
      <c r="V16" s="40"/>
    </row>
    <row r="17" spans="3:22" x14ac:dyDescent="0.25">
      <c r="C17" s="29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0"/>
      <c r="O17" s="26"/>
      <c r="P17" s="40">
        <v>-1965</v>
      </c>
      <c r="Q17" s="26"/>
      <c r="R17" s="26"/>
      <c r="S17" s="26"/>
      <c r="T17" s="26"/>
      <c r="U17" s="40"/>
      <c r="V17" s="26"/>
    </row>
    <row r="18" spans="3:22" x14ac:dyDescent="0.25">
      <c r="P18" s="4">
        <f>P16+P17</f>
        <v>67804.649999999994</v>
      </c>
      <c r="V18" s="4">
        <f>P18+U16</f>
        <v>70452.2</v>
      </c>
    </row>
    <row r="21" spans="3:22" x14ac:dyDescent="0.25">
      <c r="C21" s="64"/>
      <c r="D21" t="s">
        <v>106</v>
      </c>
    </row>
    <row r="22" spans="3:22" x14ac:dyDescent="0.25">
      <c r="S22">
        <v>70452.2</v>
      </c>
    </row>
    <row r="23" spans="3:22" x14ac:dyDescent="0.25">
      <c r="Q23" s="1"/>
      <c r="S23">
        <v>21199</v>
      </c>
    </row>
    <row r="24" spans="3:22" x14ac:dyDescent="0.25">
      <c r="R24" t="s">
        <v>107</v>
      </c>
      <c r="S24">
        <f>S22-S23</f>
        <v>49253.2</v>
      </c>
    </row>
  </sheetData>
  <mergeCells count="2">
    <mergeCell ref="C4:H4"/>
    <mergeCell ref="S4:V4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25719-A679-4B4A-9B97-6B913D0D4B84}">
  <dimension ref="C3:W35"/>
  <sheetViews>
    <sheetView topLeftCell="B1" workbookViewId="0">
      <selection activeCell="R27" sqref="R27"/>
    </sheetView>
  </sheetViews>
  <sheetFormatPr defaultRowHeight="13.2" x14ac:dyDescent="0.25"/>
  <cols>
    <col min="23" max="23" width="14.33203125" bestFit="1" customWidth="1"/>
  </cols>
  <sheetData>
    <row r="3" spans="3:23" x14ac:dyDescent="0.25">
      <c r="C3" s="71" t="s">
        <v>95</v>
      </c>
      <c r="D3" s="71"/>
      <c r="E3" s="71"/>
      <c r="F3" s="71"/>
      <c r="G3" s="71"/>
      <c r="H3" s="71"/>
      <c r="I3" s="63"/>
      <c r="S3" s="72" t="s">
        <v>60</v>
      </c>
      <c r="T3" s="72"/>
      <c r="U3" s="72"/>
      <c r="V3" s="72"/>
    </row>
    <row r="5" spans="3:23" x14ac:dyDescent="0.25">
      <c r="C5" s="55" t="s">
        <v>97</v>
      </c>
      <c r="D5" s="55" t="s">
        <v>65</v>
      </c>
      <c r="E5" s="55" t="s">
        <v>46</v>
      </c>
      <c r="F5" s="55" t="s">
        <v>86</v>
      </c>
      <c r="G5" s="55" t="s">
        <v>105</v>
      </c>
      <c r="H5" s="55" t="s">
        <v>96</v>
      </c>
      <c r="I5" s="55" t="s">
        <v>54</v>
      </c>
      <c r="J5" s="55" t="s">
        <v>54</v>
      </c>
      <c r="K5" s="55" t="s">
        <v>54</v>
      </c>
      <c r="L5" s="55" t="s">
        <v>36</v>
      </c>
      <c r="M5" s="55" t="s">
        <v>87</v>
      </c>
      <c r="N5" s="55" t="s">
        <v>97</v>
      </c>
      <c r="O5" s="55" t="s">
        <v>53</v>
      </c>
      <c r="P5" s="46" t="s">
        <v>10</v>
      </c>
      <c r="Q5" s="55"/>
      <c r="R5" s="55"/>
      <c r="S5" s="55" t="s">
        <v>96</v>
      </c>
      <c r="T5" s="55" t="s">
        <v>67</v>
      </c>
      <c r="U5" s="55" t="s">
        <v>39</v>
      </c>
      <c r="V5" s="65" t="s">
        <v>10</v>
      </c>
      <c r="W5" s="65" t="s">
        <v>110</v>
      </c>
    </row>
    <row r="6" spans="3:23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3:23" x14ac:dyDescent="0.25">
      <c r="C7" s="29"/>
      <c r="D7" s="62">
        <v>978</v>
      </c>
      <c r="E7" s="62">
        <v>17108.440000000002</v>
      </c>
      <c r="F7" s="62">
        <v>19180</v>
      </c>
      <c r="G7" s="62">
        <v>3365.9300000000003</v>
      </c>
      <c r="H7" s="62"/>
      <c r="I7" s="62"/>
      <c r="J7" s="62"/>
      <c r="K7" s="62"/>
      <c r="L7" s="62">
        <v>199</v>
      </c>
      <c r="M7" s="62">
        <v>10386.83</v>
      </c>
      <c r="N7" s="29"/>
      <c r="O7" s="29"/>
      <c r="P7" s="29"/>
      <c r="Q7" s="29"/>
      <c r="R7" s="29"/>
      <c r="S7" s="29"/>
      <c r="T7" s="29"/>
      <c r="U7" s="22">
        <v>1517.7</v>
      </c>
      <c r="V7" s="29"/>
      <c r="W7" s="29"/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2">
        <v>99</v>
      </c>
      <c r="E9" s="22">
        <v>1196.52</v>
      </c>
      <c r="F9" s="22">
        <v>5300</v>
      </c>
      <c r="G9" s="22">
        <v>2535.8200000000002</v>
      </c>
      <c r="H9" s="22"/>
      <c r="I9" s="22">
        <v>185.53</v>
      </c>
      <c r="J9" s="22"/>
      <c r="K9" s="22"/>
      <c r="L9" s="22">
        <v>1176</v>
      </c>
      <c r="M9" s="22">
        <v>3478.08</v>
      </c>
      <c r="N9" s="22">
        <v>4740</v>
      </c>
      <c r="O9" s="22">
        <v>2832</v>
      </c>
      <c r="P9" s="22"/>
      <c r="Q9" s="22"/>
      <c r="R9" s="22"/>
      <c r="S9" s="22"/>
      <c r="T9" s="22"/>
      <c r="U9" s="29"/>
      <c r="V9" s="29"/>
      <c r="W9" s="29"/>
    </row>
    <row r="10" spans="3:23" x14ac:dyDescent="0.25">
      <c r="C10" s="29"/>
      <c r="D10" s="22">
        <v>130</v>
      </c>
      <c r="E10" s="22">
        <v>4708.2</v>
      </c>
      <c r="F10" s="22"/>
      <c r="G10" s="22">
        <v>456.45</v>
      </c>
      <c r="H10" s="22"/>
      <c r="I10" s="22">
        <v>33.4</v>
      </c>
      <c r="J10" s="22"/>
      <c r="K10" s="22"/>
      <c r="L10" s="22"/>
      <c r="M10" s="22">
        <v>3224.98</v>
      </c>
      <c r="N10" s="22"/>
      <c r="O10" s="22"/>
      <c r="P10" s="22"/>
      <c r="Q10" s="22"/>
      <c r="R10" s="22"/>
      <c r="S10" s="22"/>
      <c r="T10" s="22"/>
      <c r="U10" s="29"/>
      <c r="V10" s="29"/>
      <c r="W10" s="29"/>
    </row>
    <row r="11" spans="3:23" x14ac:dyDescent="0.25">
      <c r="C11" s="29"/>
      <c r="D11" s="22">
        <v>130</v>
      </c>
      <c r="E11" s="22"/>
      <c r="F11" s="22"/>
      <c r="G11" s="22"/>
      <c r="H11" s="22"/>
      <c r="I11" s="22">
        <v>3109.48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9"/>
      <c r="V11" s="29"/>
      <c r="W11" s="29"/>
    </row>
    <row r="12" spans="3:23" x14ac:dyDescent="0.25">
      <c r="C12" s="29"/>
      <c r="D12" s="22">
        <v>1300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9"/>
      <c r="V12" s="29"/>
      <c r="W12" s="29"/>
    </row>
    <row r="13" spans="3:23" x14ac:dyDescent="0.25">
      <c r="C13" s="29"/>
      <c r="D13" s="22">
        <v>130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9"/>
      <c r="V13" s="29"/>
      <c r="W13" s="29"/>
    </row>
    <row r="14" spans="3:23" x14ac:dyDescent="0.25"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3:23" x14ac:dyDescent="0.25">
      <c r="C15" s="29"/>
      <c r="D15" s="65">
        <f>SUM(D9:D14)</f>
        <v>1789</v>
      </c>
      <c r="E15" s="65">
        <f t="shared" ref="E15:O15" si="0">SUM(E9:E14)</f>
        <v>5904.7199999999993</v>
      </c>
      <c r="F15" s="65">
        <f t="shared" si="0"/>
        <v>5300</v>
      </c>
      <c r="G15" s="65">
        <f t="shared" si="0"/>
        <v>2992.27</v>
      </c>
      <c r="H15" s="65">
        <f t="shared" si="0"/>
        <v>0</v>
      </c>
      <c r="I15" s="65">
        <f t="shared" si="0"/>
        <v>3328.41</v>
      </c>
      <c r="J15" s="65">
        <f t="shared" si="0"/>
        <v>0</v>
      </c>
      <c r="K15" s="65">
        <f t="shared" si="0"/>
        <v>0</v>
      </c>
      <c r="L15" s="65">
        <f t="shared" si="0"/>
        <v>1176</v>
      </c>
      <c r="M15" s="65">
        <f t="shared" si="0"/>
        <v>6703.0599999999995</v>
      </c>
      <c r="N15" s="65">
        <f t="shared" si="0"/>
        <v>4740</v>
      </c>
      <c r="O15" s="65">
        <f t="shared" si="0"/>
        <v>2832</v>
      </c>
      <c r="P15" s="65">
        <f>SUM(D15:O15)</f>
        <v>34765.46</v>
      </c>
      <c r="Q15" s="65"/>
      <c r="R15" s="65"/>
      <c r="S15" s="65"/>
      <c r="T15" s="65"/>
      <c r="U15" s="65">
        <f>SUM(U7:U14)</f>
        <v>1517.7</v>
      </c>
      <c r="V15" s="29"/>
      <c r="W15" s="29"/>
    </row>
    <row r="16" spans="3:23" x14ac:dyDescent="0.25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48" t="s">
        <v>108</v>
      </c>
      <c r="T16" s="29"/>
      <c r="U16" s="65">
        <f>P15+U15</f>
        <v>36283.159999999996</v>
      </c>
      <c r="V16" s="29"/>
      <c r="W16" s="29"/>
    </row>
    <row r="17" spans="3:23" x14ac:dyDescent="0.25">
      <c r="C17" s="48" t="s">
        <v>77</v>
      </c>
      <c r="D17" s="30">
        <f>D15+D7</f>
        <v>2767</v>
      </c>
      <c r="E17" s="30">
        <f t="shared" ref="E17:O17" si="1">E15+E7</f>
        <v>23013.160000000003</v>
      </c>
      <c r="F17" s="30">
        <f t="shared" si="1"/>
        <v>24480</v>
      </c>
      <c r="G17" s="30">
        <f t="shared" si="1"/>
        <v>6358.2000000000007</v>
      </c>
      <c r="H17" s="30">
        <f t="shared" si="1"/>
        <v>0</v>
      </c>
      <c r="I17" s="30">
        <f t="shared" si="1"/>
        <v>3328.41</v>
      </c>
      <c r="J17" s="30">
        <f t="shared" si="1"/>
        <v>0</v>
      </c>
      <c r="K17" s="30">
        <f t="shared" si="1"/>
        <v>0</v>
      </c>
      <c r="L17" s="66">
        <f t="shared" si="1"/>
        <v>1375</v>
      </c>
      <c r="M17" s="30">
        <f t="shared" si="1"/>
        <v>17089.89</v>
      </c>
      <c r="N17" s="30">
        <f t="shared" si="1"/>
        <v>4740</v>
      </c>
      <c r="O17" s="30">
        <f t="shared" si="1"/>
        <v>2832</v>
      </c>
      <c r="P17" s="30">
        <f>SUM(D17:O17)</f>
        <v>85983.66</v>
      </c>
      <c r="Q17" s="29"/>
      <c r="R17" s="29"/>
      <c r="S17" s="29"/>
      <c r="T17" s="29"/>
      <c r="U17" s="29"/>
      <c r="V17" s="29"/>
      <c r="W17" s="29"/>
    </row>
    <row r="18" spans="3:23" x14ac:dyDescent="0.25"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48" t="s">
        <v>109</v>
      </c>
      <c r="P18" s="29">
        <v>-1965</v>
      </c>
      <c r="Q18" s="29"/>
      <c r="R18" s="29"/>
      <c r="S18" s="29"/>
      <c r="T18" s="29"/>
      <c r="U18" s="29"/>
      <c r="V18" s="29"/>
      <c r="W18" s="29"/>
    </row>
    <row r="19" spans="3:23" x14ac:dyDescent="0.25"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>
        <f>P17+P18</f>
        <v>84018.66</v>
      </c>
      <c r="Q19" s="29"/>
      <c r="R19" s="29"/>
      <c r="S19" s="29"/>
      <c r="T19" s="29"/>
      <c r="U19" s="65">
        <v>1517.7</v>
      </c>
      <c r="V19" s="29"/>
      <c r="W19" s="30">
        <f>P19+U19</f>
        <v>85536.36</v>
      </c>
    </row>
    <row r="20" spans="3:23" x14ac:dyDescent="0.2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65" t="s">
        <v>36</v>
      </c>
      <c r="S20" s="29"/>
      <c r="T20" s="29"/>
      <c r="U20" s="29"/>
      <c r="V20" s="29"/>
      <c r="W20" s="27">
        <v>1375</v>
      </c>
    </row>
    <row r="21" spans="3:23" x14ac:dyDescent="0.25"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65"/>
      <c r="S21" s="29"/>
      <c r="T21" s="29"/>
      <c r="U21" s="29"/>
      <c r="V21" s="29"/>
      <c r="W21" s="27">
        <f>W19-W20</f>
        <v>84161.36</v>
      </c>
    </row>
    <row r="22" spans="3:23" x14ac:dyDescent="0.25"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65" t="s">
        <v>50</v>
      </c>
      <c r="S22" s="29"/>
      <c r="T22" s="29"/>
      <c r="U22" s="29"/>
      <c r="V22" s="29"/>
      <c r="W22" s="29">
        <v>1517.7</v>
      </c>
    </row>
    <row r="23" spans="3:23" x14ac:dyDescent="0.25"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65" t="s">
        <v>111</v>
      </c>
      <c r="S23" s="29"/>
      <c r="T23" s="29"/>
      <c r="U23" s="29"/>
      <c r="V23" s="29"/>
      <c r="W23" s="30">
        <f>W21-W22</f>
        <v>82643.66</v>
      </c>
    </row>
    <row r="24" spans="3:23" x14ac:dyDescent="0.25"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spans="3:23" x14ac:dyDescent="0.25"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spans="3:23" x14ac:dyDescent="0.25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</row>
    <row r="27" spans="3:23" x14ac:dyDescent="0.25"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3:23" x14ac:dyDescent="0.25"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3:23" x14ac:dyDescent="0.25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3:23" x14ac:dyDescent="0.25"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3:23" x14ac:dyDescent="0.2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3:23" x14ac:dyDescent="0.25"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3:23" x14ac:dyDescent="0.25"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3:23" x14ac:dyDescent="0.25"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3:23" x14ac:dyDescent="0.25"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</sheetData>
  <mergeCells count="2">
    <mergeCell ref="C3:H3"/>
    <mergeCell ref="S3:V3"/>
  </mergeCells>
  <pageMargins left="0.7" right="0.7" top="0.75" bottom="0.75" header="0.3" footer="0.3"/>
  <pageSetup paperSize="9" orientation="portrait" horizontalDpi="4294967293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A017E-687B-49BD-9155-9DEB0054FB29}">
  <dimension ref="B2:W19"/>
  <sheetViews>
    <sheetView topLeftCell="B1" workbookViewId="0">
      <selection activeCell="M25" sqref="M25"/>
    </sheetView>
  </sheetViews>
  <sheetFormatPr defaultRowHeight="13.2" x14ac:dyDescent="0.25"/>
  <sheetData>
    <row r="2" spans="2:23" x14ac:dyDescent="0.25">
      <c r="C2" t="s">
        <v>95</v>
      </c>
      <c r="S2" t="s">
        <v>60</v>
      </c>
    </row>
    <row r="4" spans="2:23" x14ac:dyDescent="0.25">
      <c r="C4" t="s">
        <v>97</v>
      </c>
      <c r="D4" t="s">
        <v>65</v>
      </c>
      <c r="E4" t="s">
        <v>46</v>
      </c>
      <c r="F4" t="s">
        <v>86</v>
      </c>
      <c r="G4" t="s">
        <v>105</v>
      </c>
      <c r="H4" t="s">
        <v>96</v>
      </c>
      <c r="I4" t="s">
        <v>54</v>
      </c>
      <c r="J4" t="s">
        <v>54</v>
      </c>
      <c r="K4" t="s">
        <v>112</v>
      </c>
      <c r="L4" t="s">
        <v>36</v>
      </c>
      <c r="M4" t="s">
        <v>87</v>
      </c>
      <c r="N4" t="s">
        <v>97</v>
      </c>
      <c r="O4" t="s">
        <v>53</v>
      </c>
      <c r="P4" t="s">
        <v>10</v>
      </c>
      <c r="S4" t="s">
        <v>96</v>
      </c>
      <c r="T4" t="s">
        <v>67</v>
      </c>
      <c r="U4" t="s">
        <v>39</v>
      </c>
      <c r="V4" t="s">
        <v>10</v>
      </c>
      <c r="W4" t="s">
        <v>110</v>
      </c>
    </row>
    <row r="5" spans="2:23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3" x14ac:dyDescent="0.25">
      <c r="B6" s="29"/>
      <c r="C6" s="29"/>
      <c r="D6" s="26">
        <v>99</v>
      </c>
      <c r="E6" s="26">
        <v>1196.52</v>
      </c>
      <c r="F6" s="26"/>
      <c r="G6" s="26">
        <v>99</v>
      </c>
      <c r="H6" s="26"/>
      <c r="I6" s="26">
        <v>149.28</v>
      </c>
      <c r="J6" s="26"/>
      <c r="K6" s="26">
        <v>1625</v>
      </c>
      <c r="L6" s="26"/>
      <c r="M6" s="26">
        <v>3270.95</v>
      </c>
      <c r="N6" s="26"/>
      <c r="O6" s="26">
        <v>3136</v>
      </c>
      <c r="P6" s="26"/>
      <c r="Q6" s="26"/>
      <c r="R6" s="26"/>
      <c r="S6" s="26"/>
      <c r="T6" s="26"/>
      <c r="U6" s="26">
        <v>3117.27</v>
      </c>
    </row>
    <row r="7" spans="2:23" x14ac:dyDescent="0.25">
      <c r="B7" s="29"/>
      <c r="C7" s="29"/>
      <c r="D7" s="26">
        <v>130</v>
      </c>
      <c r="E7" s="26">
        <v>4780.13</v>
      </c>
      <c r="F7" s="26"/>
      <c r="G7" s="26">
        <v>17.82</v>
      </c>
      <c r="H7" s="26"/>
      <c r="I7" s="26">
        <v>26.87</v>
      </c>
      <c r="J7" s="26"/>
      <c r="K7" s="26"/>
      <c r="L7" s="26"/>
      <c r="M7" s="26">
        <v>348</v>
      </c>
      <c r="N7" s="26"/>
      <c r="O7" s="26">
        <v>-3135.82</v>
      </c>
      <c r="P7" s="26"/>
      <c r="Q7" s="26"/>
      <c r="R7" s="26"/>
      <c r="S7" s="26"/>
      <c r="T7" s="26"/>
      <c r="U7" s="26">
        <v>1248.3499999999999</v>
      </c>
    </row>
    <row r="8" spans="2:23" x14ac:dyDescent="0.25">
      <c r="B8" s="29"/>
      <c r="C8" s="29"/>
      <c r="D8" s="26">
        <v>130</v>
      </c>
      <c r="E8" s="26"/>
      <c r="F8" s="26"/>
      <c r="G8" s="26"/>
      <c r="H8" s="26"/>
      <c r="I8" s="26">
        <v>3145.73</v>
      </c>
      <c r="J8" s="26"/>
      <c r="K8" s="26"/>
      <c r="L8" s="26"/>
      <c r="M8" s="26">
        <v>3035.4</v>
      </c>
      <c r="N8" s="26"/>
      <c r="O8" s="26"/>
      <c r="P8" s="26"/>
      <c r="Q8" s="26"/>
      <c r="R8" s="26"/>
      <c r="S8" s="26"/>
      <c r="T8" s="26"/>
      <c r="U8" s="26">
        <v>1984.1</v>
      </c>
    </row>
    <row r="9" spans="2:23" x14ac:dyDescent="0.25">
      <c r="B9" s="29"/>
      <c r="C9" s="29"/>
      <c r="D9" s="26">
        <v>130</v>
      </c>
      <c r="E9" s="26"/>
      <c r="F9" s="26"/>
      <c r="G9" s="26"/>
      <c r="H9" s="26"/>
      <c r="I9" s="22"/>
      <c r="J9" s="26"/>
      <c r="K9" s="26"/>
      <c r="L9" s="26"/>
      <c r="M9" s="26">
        <v>3429.39</v>
      </c>
      <c r="N9" s="26"/>
      <c r="O9" s="26"/>
      <c r="P9" s="26"/>
      <c r="Q9" s="26"/>
      <c r="R9" s="26"/>
      <c r="S9" s="26"/>
      <c r="T9" s="26"/>
      <c r="U9" s="26">
        <v>505</v>
      </c>
    </row>
    <row r="10" spans="2:23" x14ac:dyDescent="0.25">
      <c r="B10" s="29"/>
      <c r="C10" s="29"/>
      <c r="D10" s="27"/>
      <c r="E10" s="26"/>
      <c r="F10" s="26"/>
      <c r="G10" s="26"/>
      <c r="H10" s="26"/>
      <c r="I10" s="22"/>
      <c r="J10" s="26"/>
      <c r="K10" s="26"/>
      <c r="L10" s="26"/>
      <c r="M10" s="26">
        <v>1011.8</v>
      </c>
      <c r="N10" s="26"/>
      <c r="O10" s="26"/>
      <c r="P10" s="26"/>
      <c r="Q10" s="26"/>
      <c r="R10" s="26"/>
      <c r="S10" s="26"/>
      <c r="T10" s="26"/>
      <c r="U10" s="26"/>
    </row>
    <row r="11" spans="2:23" x14ac:dyDescent="0.25">
      <c r="B11" s="29"/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3" x14ac:dyDescent="0.25">
      <c r="B12" s="29"/>
      <c r="C12" s="29"/>
      <c r="D12" s="27"/>
      <c r="E12" s="27"/>
      <c r="F12" s="27"/>
      <c r="G12" s="27"/>
      <c r="H12" s="27"/>
      <c r="I12" s="2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2:23" x14ac:dyDescent="0.25">
      <c r="B13" s="29"/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2:23" x14ac:dyDescent="0.25">
      <c r="B14" s="29"/>
      <c r="C14" s="29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2:23" x14ac:dyDescent="0.25">
      <c r="B15" s="29"/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2:23" x14ac:dyDescent="0.25">
      <c r="B16" s="29"/>
      <c r="C16" s="29"/>
      <c r="D16" s="30">
        <f>SUM(D6:D15)</f>
        <v>489</v>
      </c>
      <c r="E16" s="30">
        <f t="shared" ref="E16:O16" si="0">SUM(E6:E15)</f>
        <v>5976.65</v>
      </c>
      <c r="F16" s="30">
        <f t="shared" si="0"/>
        <v>0</v>
      </c>
      <c r="G16" s="30">
        <f>SUM(G6:G15)</f>
        <v>116.82</v>
      </c>
      <c r="H16" s="30">
        <f t="shared" si="0"/>
        <v>0</v>
      </c>
      <c r="I16" s="30">
        <f t="shared" si="0"/>
        <v>3321.88</v>
      </c>
      <c r="J16" s="30">
        <f t="shared" si="0"/>
        <v>0</v>
      </c>
      <c r="K16" s="30">
        <f t="shared" si="0"/>
        <v>1625</v>
      </c>
      <c r="L16" s="30">
        <f t="shared" si="0"/>
        <v>0</v>
      </c>
      <c r="M16" s="30">
        <f t="shared" si="0"/>
        <v>11095.539999999999</v>
      </c>
      <c r="N16" s="30">
        <f t="shared" si="0"/>
        <v>0</v>
      </c>
      <c r="O16" s="30">
        <f t="shared" si="0"/>
        <v>0.17999999999983629</v>
      </c>
      <c r="P16" s="30">
        <f>SUM(D16:O16)</f>
        <v>22625.07</v>
      </c>
      <c r="Q16" s="30"/>
      <c r="R16" s="30"/>
      <c r="S16" s="30"/>
      <c r="T16" s="30"/>
      <c r="U16" s="30">
        <f>SUM(U6:U15)</f>
        <v>6854.7199999999993</v>
      </c>
    </row>
    <row r="17" spans="4:21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9" spans="4:21" x14ac:dyDescent="0.25">
      <c r="Q19" s="3" t="s">
        <v>113</v>
      </c>
      <c r="R19" s="4">
        <f>P16+U16</f>
        <v>29479.79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5A26-FFD9-4900-8F6E-CAA6DAFFC677}">
  <dimension ref="B2:W19"/>
  <sheetViews>
    <sheetView workbookViewId="0">
      <selection activeCell="U16" sqref="U16"/>
    </sheetView>
  </sheetViews>
  <sheetFormatPr defaultRowHeight="13.2" x14ac:dyDescent="0.25"/>
  <sheetData>
    <row r="2" spans="2:23" x14ac:dyDescent="0.25">
      <c r="C2" t="s">
        <v>95</v>
      </c>
      <c r="S2" t="s">
        <v>60</v>
      </c>
    </row>
    <row r="4" spans="2:23" x14ac:dyDescent="0.25">
      <c r="C4" t="s">
        <v>97</v>
      </c>
      <c r="D4" t="s">
        <v>65</v>
      </c>
      <c r="E4" t="s">
        <v>46</v>
      </c>
      <c r="F4" t="s">
        <v>86</v>
      </c>
      <c r="G4" t="s">
        <v>105</v>
      </c>
      <c r="H4" t="s">
        <v>96</v>
      </c>
      <c r="I4" t="s">
        <v>54</v>
      </c>
      <c r="J4" t="s">
        <v>54</v>
      </c>
      <c r="K4" t="s">
        <v>112</v>
      </c>
      <c r="L4" t="s">
        <v>36</v>
      </c>
      <c r="M4" t="s">
        <v>87</v>
      </c>
      <c r="N4" t="s">
        <v>97</v>
      </c>
      <c r="O4" t="s">
        <v>53</v>
      </c>
      <c r="P4" t="s">
        <v>10</v>
      </c>
      <c r="S4" t="s">
        <v>96</v>
      </c>
      <c r="T4" t="s">
        <v>67</v>
      </c>
      <c r="U4" t="s">
        <v>39</v>
      </c>
      <c r="V4" t="s">
        <v>10</v>
      </c>
      <c r="W4" t="s">
        <v>110</v>
      </c>
    </row>
    <row r="5" spans="2:23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3" x14ac:dyDescent="0.25">
      <c r="B6" s="29"/>
      <c r="C6" s="29"/>
      <c r="D6" s="26">
        <v>99</v>
      </c>
      <c r="E6" s="26">
        <v>1196.52</v>
      </c>
      <c r="F6" s="26"/>
      <c r="G6" s="26">
        <v>750</v>
      </c>
      <c r="H6" s="26"/>
      <c r="I6" s="26">
        <v>112.61</v>
      </c>
      <c r="J6" s="26">
        <v>11574.04</v>
      </c>
      <c r="K6" s="26"/>
      <c r="L6" s="26"/>
      <c r="M6" s="26">
        <v>1010</v>
      </c>
      <c r="N6" s="26"/>
      <c r="O6" s="26"/>
      <c r="P6" s="26"/>
      <c r="Q6" s="26"/>
      <c r="R6" s="26"/>
      <c r="S6" s="26"/>
      <c r="T6" s="26"/>
      <c r="U6" s="26">
        <v>1922.5</v>
      </c>
    </row>
    <row r="7" spans="2:23" x14ac:dyDescent="0.25">
      <c r="B7" s="29"/>
      <c r="C7" s="29"/>
      <c r="D7" s="26">
        <v>130</v>
      </c>
      <c r="E7" s="26">
        <v>4956</v>
      </c>
      <c r="F7" s="26"/>
      <c r="G7" s="26">
        <v>135</v>
      </c>
      <c r="H7" s="26"/>
      <c r="I7" s="26">
        <v>20.27</v>
      </c>
      <c r="J7" s="26">
        <v>833.57</v>
      </c>
      <c r="K7" s="26"/>
      <c r="L7" s="26"/>
      <c r="M7" s="26">
        <v>3743.66</v>
      </c>
      <c r="N7" s="26"/>
      <c r="O7" s="26"/>
      <c r="P7" s="26"/>
      <c r="Q7" s="26"/>
      <c r="R7" s="26"/>
      <c r="S7" s="26"/>
      <c r="T7" s="26"/>
      <c r="U7" s="26">
        <v>13981</v>
      </c>
    </row>
    <row r="8" spans="2:23" x14ac:dyDescent="0.25">
      <c r="B8" s="29"/>
      <c r="C8" s="29"/>
      <c r="D8" s="26">
        <v>131</v>
      </c>
      <c r="E8" s="26">
        <v>1558.74</v>
      </c>
      <c r="F8" s="26"/>
      <c r="G8" s="26">
        <v>2189.7199999999998</v>
      </c>
      <c r="H8" s="26"/>
      <c r="I8" s="26">
        <v>3182.4</v>
      </c>
      <c r="J8" s="26">
        <v>150.04</v>
      </c>
      <c r="K8" s="26"/>
      <c r="L8" s="26"/>
      <c r="M8" s="26">
        <v>1010</v>
      </c>
      <c r="N8" s="26"/>
      <c r="O8" s="26"/>
      <c r="P8" s="26"/>
      <c r="Q8" s="26"/>
      <c r="R8" s="26"/>
      <c r="S8" s="26"/>
      <c r="T8" s="26"/>
      <c r="U8" s="26"/>
    </row>
    <row r="9" spans="2:23" x14ac:dyDescent="0.25">
      <c r="B9" s="29"/>
      <c r="C9" s="29"/>
      <c r="D9" s="26">
        <v>130</v>
      </c>
      <c r="E9" s="26"/>
      <c r="F9" s="26"/>
      <c r="G9" s="26">
        <v>394.15</v>
      </c>
      <c r="H9" s="26"/>
      <c r="I9" s="22"/>
      <c r="J9" s="26"/>
      <c r="K9" s="26"/>
      <c r="L9" s="26"/>
      <c r="M9" s="26">
        <v>2711.48</v>
      </c>
      <c r="N9" s="26"/>
      <c r="O9" s="26"/>
      <c r="P9" s="26"/>
      <c r="Q9" s="26"/>
      <c r="R9" s="26"/>
      <c r="S9" s="26"/>
      <c r="T9" s="26"/>
      <c r="U9" s="26"/>
    </row>
    <row r="10" spans="2:23" x14ac:dyDescent="0.25">
      <c r="B10" s="29"/>
      <c r="C10" s="29"/>
      <c r="D10" s="27"/>
      <c r="E10" s="26"/>
      <c r="F10" s="26"/>
      <c r="G10" s="26"/>
      <c r="H10" s="26"/>
      <c r="I10" s="22"/>
      <c r="J10" s="26"/>
      <c r="K10" s="26"/>
      <c r="L10" s="26"/>
      <c r="M10" s="26">
        <v>1010</v>
      </c>
      <c r="N10" s="26"/>
      <c r="O10" s="26"/>
      <c r="P10" s="26"/>
      <c r="Q10" s="26"/>
      <c r="R10" s="26"/>
      <c r="S10" s="26"/>
      <c r="T10" s="26"/>
      <c r="U10" s="26"/>
    </row>
    <row r="11" spans="2:23" x14ac:dyDescent="0.25">
      <c r="B11" s="29"/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3" x14ac:dyDescent="0.25">
      <c r="B12" s="29"/>
      <c r="C12" s="29"/>
      <c r="D12" s="27"/>
      <c r="E12" s="27"/>
      <c r="F12" s="27"/>
      <c r="G12" s="27"/>
      <c r="H12" s="27"/>
      <c r="I12" s="2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2:23" x14ac:dyDescent="0.25">
      <c r="B13" s="29"/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2:23" x14ac:dyDescent="0.25">
      <c r="B14" s="29"/>
      <c r="C14" s="29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2:23" x14ac:dyDescent="0.25">
      <c r="B15" s="29"/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2:23" x14ac:dyDescent="0.25">
      <c r="B16" s="29"/>
      <c r="C16" s="29"/>
      <c r="D16" s="30">
        <f>SUM(D6:D15)</f>
        <v>490</v>
      </c>
      <c r="E16" s="30">
        <f t="shared" ref="E16:O16" si="0">SUM(E6:E15)</f>
        <v>7711.26</v>
      </c>
      <c r="F16" s="30">
        <f t="shared" si="0"/>
        <v>0</v>
      </c>
      <c r="G16" s="30">
        <f>SUM(G6:G15)</f>
        <v>3468.87</v>
      </c>
      <c r="H16" s="30">
        <f t="shared" si="0"/>
        <v>0</v>
      </c>
      <c r="I16" s="30">
        <f t="shared" si="0"/>
        <v>3315.28</v>
      </c>
      <c r="J16" s="30">
        <f t="shared" si="0"/>
        <v>12557.650000000001</v>
      </c>
      <c r="K16" s="30">
        <f t="shared" si="0"/>
        <v>0</v>
      </c>
      <c r="L16" s="30">
        <f t="shared" si="0"/>
        <v>0</v>
      </c>
      <c r="M16" s="30">
        <f t="shared" si="0"/>
        <v>9485.14</v>
      </c>
      <c r="N16" s="30">
        <f t="shared" si="0"/>
        <v>0</v>
      </c>
      <c r="O16" s="30">
        <f t="shared" si="0"/>
        <v>0</v>
      </c>
      <c r="P16" s="30">
        <f>SUM(D16:O16)</f>
        <v>37028.200000000004</v>
      </c>
      <c r="Q16" s="30"/>
      <c r="R16" s="30"/>
      <c r="S16" s="30"/>
      <c r="T16" s="30"/>
      <c r="U16" s="30">
        <f>SUM(U6:U15)</f>
        <v>15903.5</v>
      </c>
    </row>
    <row r="17" spans="4:21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9" spans="4:21" x14ac:dyDescent="0.25">
      <c r="Q19" s="3" t="s">
        <v>113</v>
      </c>
      <c r="R19" s="4">
        <f>P16+U16</f>
        <v>52931.700000000004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F096-93A4-4895-9DF9-5537BC9422EC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112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130</v>
      </c>
      <c r="E8" s="26">
        <v>99</v>
      </c>
      <c r="F8" s="26"/>
      <c r="G8" s="26"/>
      <c r="H8" s="26"/>
      <c r="I8" s="26">
        <v>75.510000000000005</v>
      </c>
      <c r="J8" s="26">
        <v>11708.97</v>
      </c>
      <c r="K8" s="26"/>
      <c r="L8" s="26">
        <v>833.33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13.59</v>
      </c>
      <c r="J9" s="26">
        <v>125.76</v>
      </c>
      <c r="K9" s="26"/>
      <c r="L9" s="26">
        <v>-759.04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4956</v>
      </c>
      <c r="E10" s="26">
        <v>1250.42</v>
      </c>
      <c r="F10" s="26"/>
      <c r="G10" s="26"/>
      <c r="H10" s="26"/>
      <c r="I10" s="26">
        <v>3219.5</v>
      </c>
      <c r="J10" s="26">
        <v>698.64</v>
      </c>
      <c r="K10" s="26"/>
      <c r="L10" s="26">
        <v>-2</v>
      </c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5346</v>
      </c>
      <c r="E18" s="30">
        <f t="shared" ref="E18:O18" si="0">SUM(E8:E17)</f>
        <v>2545.94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3308.6</v>
      </c>
      <c r="J18" s="30">
        <f t="shared" si="0"/>
        <v>12533.369999999999</v>
      </c>
      <c r="K18" s="30">
        <f t="shared" si="0"/>
        <v>0</v>
      </c>
      <c r="L18" s="30">
        <f>SUM(L8:L17)</f>
        <v>72.290000000000077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23806.2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BF80A-449A-4852-915C-A6CED81D1F70}">
  <dimension ref="C3:U17"/>
  <sheetViews>
    <sheetView workbookViewId="0">
      <selection activeCell="C3" sqref="C3:U17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37.97</v>
      </c>
      <c r="J7" s="26">
        <v>11845.48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6.84</v>
      </c>
      <c r="J8" s="26">
        <v>562.13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3257.1</v>
      </c>
      <c r="J9" s="26">
        <v>101.18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6895.92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3301.91</v>
      </c>
      <c r="J17" s="30">
        <f t="shared" si="0"/>
        <v>12508.789999999999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23195.62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F69FA-CF2B-471A-A986-DCC0985256D5}">
  <dimension ref="C3:U17"/>
  <sheetViews>
    <sheetView workbookViewId="0">
      <selection activeCell="H23" sqref="H23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424.03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76.33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11983.58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6895.92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12483.94</v>
      </c>
      <c r="J17" s="30">
        <f t="shared" si="0"/>
        <v>0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19868.86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001A-5C41-4194-9993-928877CB63B0}">
  <dimension ref="C3:U17"/>
  <sheetViews>
    <sheetView workbookViewId="0">
      <selection activeCell="M21" sqref="M21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12123.29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51.18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284.32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6199</v>
      </c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>
        <v>-112.08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>
        <v>-20.170000000000002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13094.92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12326.54</v>
      </c>
      <c r="J17" s="30">
        <f t="shared" si="0"/>
        <v>0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25910.46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151E6-C544-4FAE-B8C1-6F048849EA1E}">
  <dimension ref="C4:U18"/>
  <sheetViews>
    <sheetView workbookViewId="0">
      <selection activeCell="K5" sqref="K5"/>
    </sheetView>
  </sheetViews>
  <sheetFormatPr defaultRowHeight="13.2" x14ac:dyDescent="0.25"/>
  <cols>
    <col min="10" max="11" width="9.109375" bestFit="1" customWidth="1"/>
  </cols>
  <sheetData>
    <row r="4" spans="3:21" x14ac:dyDescent="0.25">
      <c r="C4" t="s">
        <v>95</v>
      </c>
      <c r="S4" t="s">
        <v>60</v>
      </c>
    </row>
    <row r="5" spans="3:21" x14ac:dyDescent="0.25">
      <c r="J5" t="s">
        <v>96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67"/>
      <c r="J7" s="67"/>
      <c r="K7" s="6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130</v>
      </c>
      <c r="E8" s="26">
        <v>99</v>
      </c>
      <c r="F8" s="26"/>
      <c r="G8" s="26"/>
      <c r="H8" s="26"/>
      <c r="I8" s="26">
        <v>433.68</v>
      </c>
      <c r="J8" s="26">
        <v>142.99</v>
      </c>
      <c r="K8" s="26">
        <v>473.2</v>
      </c>
      <c r="L8" s="26">
        <v>709.8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1300</v>
      </c>
      <c r="E9" s="26">
        <v>1196.52</v>
      </c>
      <c r="F9" s="26"/>
      <c r="G9" s="26"/>
      <c r="H9" s="26"/>
      <c r="I9" s="26">
        <v>78.06</v>
      </c>
      <c r="J9" s="26">
        <v>25.74</v>
      </c>
      <c r="K9" s="26">
        <v>85.18</v>
      </c>
      <c r="L9" s="26">
        <v>127.76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4956</v>
      </c>
      <c r="F10" s="26"/>
      <c r="G10" s="26"/>
      <c r="H10" s="26"/>
      <c r="I10" s="26">
        <v>5816.97</v>
      </c>
      <c r="J10" s="26">
        <v>12264.64</v>
      </c>
      <c r="K10" s="26">
        <v>2746.84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1300</v>
      </c>
      <c r="E11" s="26">
        <v>775.27</v>
      </c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>
        <v>130</v>
      </c>
      <c r="E12" s="26">
        <v>743.4</v>
      </c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2990</v>
      </c>
      <c r="E18" s="30">
        <f t="shared" ref="E18:O18" si="0">SUM(E8:E17)</f>
        <v>7770.1900000000005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6328.71</v>
      </c>
      <c r="J18" s="30">
        <f t="shared" si="0"/>
        <v>12433.369999999999</v>
      </c>
      <c r="K18" s="30">
        <f t="shared" si="0"/>
        <v>3305.2200000000003</v>
      </c>
      <c r="L18" s="30">
        <f>SUM(L8:L17)</f>
        <v>837.56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33665.049999999996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7:Q21"/>
  <sheetViews>
    <sheetView topLeftCell="B1" workbookViewId="0">
      <selection activeCell="Q19" sqref="Q19"/>
    </sheetView>
  </sheetViews>
  <sheetFormatPr defaultColWidth="7.44140625" defaultRowHeight="13.2" x14ac:dyDescent="0.25"/>
  <cols>
    <col min="1" max="15" width="7.44140625" customWidth="1"/>
    <col min="16" max="16" width="18" customWidth="1"/>
    <col min="17" max="17" width="11.33203125" customWidth="1"/>
  </cols>
  <sheetData>
    <row r="7" spans="6:17" x14ac:dyDescent="0.25">
      <c r="F7" t="s">
        <v>17</v>
      </c>
      <c r="G7" t="s">
        <v>18</v>
      </c>
      <c r="H7" t="s">
        <v>19</v>
      </c>
      <c r="I7" t="s">
        <v>20</v>
      </c>
      <c r="M7" t="s">
        <v>21</v>
      </c>
      <c r="P7" t="s">
        <v>17</v>
      </c>
      <c r="Q7">
        <v>10374.500000000002</v>
      </c>
    </row>
    <row r="8" spans="6:17" x14ac:dyDescent="0.25">
      <c r="P8" t="s">
        <v>18</v>
      </c>
      <c r="Q8">
        <v>6646.9400000000005</v>
      </c>
    </row>
    <row r="9" spans="6:17" x14ac:dyDescent="0.25">
      <c r="F9">
        <v>2650.32</v>
      </c>
      <c r="G9">
        <v>1196.52</v>
      </c>
      <c r="H9">
        <v>8474.4500000000007</v>
      </c>
      <c r="I9">
        <v>715.82</v>
      </c>
      <c r="M9">
        <v>9588</v>
      </c>
      <c r="P9" t="s">
        <v>19</v>
      </c>
      <c r="Q9">
        <v>8474.4500000000007</v>
      </c>
    </row>
    <row r="10" spans="6:17" x14ac:dyDescent="0.25">
      <c r="F10">
        <v>-19.649999999999999</v>
      </c>
      <c r="G10">
        <v>5450.42</v>
      </c>
      <c r="I10">
        <v>2655</v>
      </c>
      <c r="P10" t="s">
        <v>20</v>
      </c>
      <c r="Q10">
        <v>3500.82</v>
      </c>
    </row>
    <row r="11" spans="6:17" x14ac:dyDescent="0.25">
      <c r="F11">
        <v>2711.57</v>
      </c>
      <c r="I11">
        <v>130</v>
      </c>
      <c r="P11" t="s">
        <v>22</v>
      </c>
      <c r="Q11" s="1">
        <v>9588</v>
      </c>
    </row>
    <row r="12" spans="6:17" x14ac:dyDescent="0.25">
      <c r="F12">
        <v>-20.100000000000001</v>
      </c>
    </row>
    <row r="13" spans="6:17" x14ac:dyDescent="0.25">
      <c r="F13">
        <v>2449.8000000000002</v>
      </c>
      <c r="Q13" s="3">
        <f>SUM(Q7:Q12)</f>
        <v>38584.710000000006</v>
      </c>
    </row>
    <row r="14" spans="6:17" x14ac:dyDescent="0.25">
      <c r="F14">
        <v>-18.16</v>
      </c>
    </row>
    <row r="15" spans="6:17" x14ac:dyDescent="0.25">
      <c r="F15">
        <v>2671.67</v>
      </c>
    </row>
    <row r="16" spans="6:17" x14ac:dyDescent="0.25">
      <c r="F16">
        <v>-19.8</v>
      </c>
    </row>
    <row r="17" spans="6:13" x14ac:dyDescent="0.25">
      <c r="F17">
        <v>-4.75</v>
      </c>
    </row>
    <row r="18" spans="6:13" x14ac:dyDescent="0.25">
      <c r="F18">
        <v>-26.4</v>
      </c>
    </row>
    <row r="21" spans="6:13" x14ac:dyDescent="0.25">
      <c r="F21">
        <f t="shared" ref="F21:M21" si="0">SUM(F9:F20)</f>
        <v>10374.500000000002</v>
      </c>
      <c r="G21">
        <f t="shared" si="0"/>
        <v>6646.9400000000005</v>
      </c>
      <c r="H21">
        <f t="shared" si="0"/>
        <v>8474.4500000000007</v>
      </c>
      <c r="I21">
        <f t="shared" si="0"/>
        <v>3500.82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9588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8BC6D-E01B-4A7C-8AC7-4A5E6784042B}">
  <dimension ref="C4:U18"/>
  <sheetViews>
    <sheetView workbookViewId="0">
      <selection activeCell="C4" sqref="C4:U18"/>
    </sheetView>
  </sheetViews>
  <sheetFormatPr defaultRowHeight="13.2" x14ac:dyDescent="0.25"/>
  <cols>
    <col min="5" max="5" width="9.5546875" bestFit="1" customWidth="1"/>
  </cols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67"/>
      <c r="J7" s="67"/>
      <c r="K7" s="6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99</v>
      </c>
      <c r="E8" s="26">
        <v>1196.52</v>
      </c>
      <c r="F8" s="26"/>
      <c r="G8" s="26"/>
      <c r="H8" s="26"/>
      <c r="I8" s="26">
        <v>351.95</v>
      </c>
      <c r="J8" s="26">
        <v>436.58</v>
      </c>
      <c r="K8" s="26"/>
      <c r="L8" s="26"/>
      <c r="M8" s="26">
        <v>3233.7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63.35</v>
      </c>
      <c r="J9" s="26">
        <v>78.58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4956</v>
      </c>
      <c r="F10" s="26"/>
      <c r="G10" s="26"/>
      <c r="H10" s="26"/>
      <c r="I10" s="26">
        <v>5898.7</v>
      </c>
      <c r="J10" s="26">
        <v>2783.46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489</v>
      </c>
      <c r="E18" s="30">
        <f t="shared" ref="E18:O18" si="0">SUM(E8:E17)</f>
        <v>6895.92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6314</v>
      </c>
      <c r="J18" s="30">
        <f t="shared" si="0"/>
        <v>3298.62</v>
      </c>
      <c r="K18" s="30">
        <f t="shared" si="0"/>
        <v>0</v>
      </c>
      <c r="L18" s="30">
        <f>SUM(L8:L17)</f>
        <v>0</v>
      </c>
      <c r="M18" s="30">
        <f t="shared" si="0"/>
        <v>3233.7</v>
      </c>
      <c r="N18" s="30">
        <f t="shared" si="0"/>
        <v>0</v>
      </c>
      <c r="O18" s="30">
        <f t="shared" si="0"/>
        <v>0</v>
      </c>
      <c r="P18" s="30">
        <f>SUM(D18:O18)</f>
        <v>20231.240000000002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9C445-8BAC-422C-AD4B-84659E47811F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114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67"/>
      <c r="J7" s="67"/>
      <c r="K7" s="6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99</v>
      </c>
      <c r="E8" s="26">
        <v>1196.52</v>
      </c>
      <c r="F8" s="26"/>
      <c r="G8" s="26"/>
      <c r="H8" s="26"/>
      <c r="I8" s="26">
        <v>283.18</v>
      </c>
      <c r="J8" s="26">
        <v>399.46</v>
      </c>
      <c r="K8" s="26"/>
      <c r="L8" s="26"/>
      <c r="M8" s="26">
        <v>3562.11</v>
      </c>
      <c r="N8" s="26"/>
      <c r="O8" s="26">
        <v>5369</v>
      </c>
      <c r="P8" s="26"/>
      <c r="Q8" s="26"/>
      <c r="R8" s="26"/>
      <c r="S8" s="26"/>
      <c r="T8" s="26"/>
      <c r="U8" s="26"/>
    </row>
    <row r="9" spans="3:21" x14ac:dyDescent="0.25">
      <c r="C9" s="29"/>
      <c r="D9" s="26">
        <v>1300</v>
      </c>
      <c r="E9" s="26">
        <v>743.4</v>
      </c>
      <c r="F9" s="26"/>
      <c r="G9" s="26"/>
      <c r="H9" s="26"/>
      <c r="I9" s="26">
        <v>50.97</v>
      </c>
      <c r="J9" s="26">
        <v>71.900000000000006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132</v>
      </c>
      <c r="F10" s="26"/>
      <c r="G10" s="26"/>
      <c r="H10" s="26"/>
      <c r="I10" s="26">
        <v>5967.47</v>
      </c>
      <c r="J10" s="26">
        <v>2820.58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1529</v>
      </c>
      <c r="E18" s="30">
        <f t="shared" ref="E18:O18" si="0">SUM(E8:E17)</f>
        <v>2071.92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6301.62</v>
      </c>
      <c r="J18" s="30">
        <f t="shared" si="0"/>
        <v>3291.94</v>
      </c>
      <c r="K18" s="30">
        <f t="shared" si="0"/>
        <v>0</v>
      </c>
      <c r="L18" s="30">
        <f>SUM(L8:L17)</f>
        <v>0</v>
      </c>
      <c r="M18" s="30">
        <f t="shared" si="0"/>
        <v>3562.11</v>
      </c>
      <c r="N18" s="30">
        <f t="shared" si="0"/>
        <v>0</v>
      </c>
      <c r="O18" s="30">
        <f t="shared" si="0"/>
        <v>5369</v>
      </c>
      <c r="P18" s="30">
        <f>SUM(D18:O18)</f>
        <v>22125.59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0DA3D-2842-4170-B985-40F7A25C3A89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114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67"/>
      <c r="J7" s="67"/>
      <c r="K7" s="6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99</v>
      </c>
      <c r="E8" s="26">
        <v>1196.52</v>
      </c>
      <c r="F8" s="26"/>
      <c r="G8" s="26"/>
      <c r="H8" s="26"/>
      <c r="I8" s="26">
        <v>213.61</v>
      </c>
      <c r="J8" s="26">
        <v>147.47999999999999</v>
      </c>
      <c r="K8" s="26">
        <v>361.85</v>
      </c>
      <c r="L8" s="26"/>
      <c r="M8" s="26">
        <v>4142.53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38.450000000000003</v>
      </c>
      <c r="J9" s="26">
        <v>26.55</v>
      </c>
      <c r="K9" s="26">
        <v>65.13</v>
      </c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-2</v>
      </c>
      <c r="F10" s="26"/>
      <c r="G10" s="26"/>
      <c r="H10" s="26"/>
      <c r="I10" s="26">
        <v>6037.04</v>
      </c>
      <c r="J10" s="26">
        <v>1978.18</v>
      </c>
      <c r="K10" s="26">
        <v>2858.19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359</v>
      </c>
      <c r="E18" s="30">
        <f t="shared" ref="E18:O18" si="0">SUM(E8:E17)</f>
        <v>1937.92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6289.1</v>
      </c>
      <c r="J18" s="30">
        <f t="shared" si="0"/>
        <v>2152.21</v>
      </c>
      <c r="K18" s="30">
        <f t="shared" si="0"/>
        <v>3285.17</v>
      </c>
      <c r="L18" s="30">
        <f>SUM(L8:L17)</f>
        <v>0</v>
      </c>
      <c r="M18" s="30">
        <f t="shared" si="0"/>
        <v>4142.53</v>
      </c>
      <c r="N18" s="30">
        <f t="shared" si="0"/>
        <v>0</v>
      </c>
      <c r="O18" s="30">
        <f t="shared" si="0"/>
        <v>0</v>
      </c>
      <c r="P18" s="30">
        <f>SUM(D18:O18)</f>
        <v>18165.93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D0F52-B5F5-4DC9-85E7-324083DC42BF}">
  <dimension ref="D5:V19"/>
  <sheetViews>
    <sheetView topLeftCell="A4" workbookViewId="0">
      <selection activeCell="S24" sqref="S24"/>
    </sheetView>
  </sheetViews>
  <sheetFormatPr defaultRowHeight="13.2" x14ac:dyDescent="0.25"/>
  <cols>
    <col min="4" max="4" width="7.21875" bestFit="1" customWidth="1"/>
    <col min="5" max="5" width="7.5546875" bestFit="1" customWidth="1"/>
    <col min="6" max="6" width="8.109375" bestFit="1" customWidth="1"/>
    <col min="7" max="7" width="6.21875" bestFit="1" customWidth="1"/>
    <col min="8" max="8" width="7.21875" bestFit="1" customWidth="1"/>
    <col min="9" max="9" width="7.6640625" customWidth="1"/>
    <col min="10" max="12" width="7.5546875" bestFit="1" customWidth="1"/>
    <col min="13" max="13" width="9.6640625" bestFit="1" customWidth="1"/>
    <col min="14" max="14" width="7.5546875" bestFit="1" customWidth="1"/>
    <col min="15" max="15" width="9.21875" bestFit="1" customWidth="1"/>
    <col min="16" max="16" width="8.33203125" bestFit="1" customWidth="1"/>
    <col min="17" max="17" width="8.5546875" bestFit="1" customWidth="1"/>
    <col min="20" max="20" width="8.33203125" bestFit="1" customWidth="1"/>
    <col min="21" max="21" width="7.33203125" bestFit="1" customWidth="1"/>
    <col min="22" max="22" width="5.6640625" bestFit="1" customWidth="1"/>
  </cols>
  <sheetData>
    <row r="5" spans="4:22" x14ac:dyDescent="0.25">
      <c r="D5" t="s">
        <v>95</v>
      </c>
      <c r="T5" t="s">
        <v>60</v>
      </c>
    </row>
    <row r="7" spans="4:22" x14ac:dyDescent="0.25">
      <c r="D7" t="s">
        <v>97</v>
      </c>
      <c r="E7" t="s">
        <v>65</v>
      </c>
      <c r="F7" t="s">
        <v>46</v>
      </c>
      <c r="G7" t="s">
        <v>86</v>
      </c>
      <c r="H7" t="s">
        <v>36</v>
      </c>
      <c r="I7" t="s">
        <v>54</v>
      </c>
      <c r="J7" t="s">
        <v>54</v>
      </c>
      <c r="K7" t="s">
        <v>54</v>
      </c>
      <c r="L7" t="s">
        <v>54</v>
      </c>
      <c r="M7" t="s">
        <v>54</v>
      </c>
      <c r="N7" t="s">
        <v>87</v>
      </c>
      <c r="O7" t="s">
        <v>97</v>
      </c>
      <c r="P7" t="s">
        <v>114</v>
      </c>
      <c r="Q7" t="s">
        <v>10</v>
      </c>
      <c r="T7" t="s">
        <v>96</v>
      </c>
      <c r="U7" t="s">
        <v>67</v>
      </c>
      <c r="V7" t="s">
        <v>39</v>
      </c>
    </row>
    <row r="8" spans="4:22" x14ac:dyDescent="0.25">
      <c r="D8" s="29"/>
      <c r="E8" s="29"/>
      <c r="F8" s="29"/>
      <c r="G8" s="29"/>
      <c r="H8" s="29"/>
      <c r="I8" s="29"/>
      <c r="J8" s="67"/>
      <c r="K8" s="67"/>
      <c r="L8" s="67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4:22" x14ac:dyDescent="0.25">
      <c r="D9" s="29"/>
      <c r="E9" s="26">
        <v>1196.52</v>
      </c>
      <c r="F9" s="26">
        <v>130</v>
      </c>
      <c r="G9" s="26"/>
      <c r="H9" s="26"/>
      <c r="I9" s="26">
        <v>323.75</v>
      </c>
      <c r="J9" s="26">
        <v>460.08</v>
      </c>
      <c r="K9" s="26">
        <v>143.22999999999999</v>
      </c>
      <c r="L9" s="26">
        <v>467.36</v>
      </c>
      <c r="M9" s="26">
        <v>119.69</v>
      </c>
      <c r="N9" s="26">
        <v>1515</v>
      </c>
      <c r="O9" s="26"/>
      <c r="P9" s="26"/>
      <c r="Q9" s="26"/>
      <c r="R9" s="26"/>
      <c r="S9" s="26"/>
      <c r="T9" s="26"/>
      <c r="U9" s="26"/>
      <c r="V9" s="26"/>
    </row>
    <row r="10" spans="4:22" x14ac:dyDescent="0.25">
      <c r="D10" s="29"/>
      <c r="E10" s="26">
        <v>5625.06</v>
      </c>
      <c r="F10" s="26">
        <v>99</v>
      </c>
      <c r="G10" s="26"/>
      <c r="H10" s="26"/>
      <c r="I10" s="26">
        <v>58.28</v>
      </c>
      <c r="J10" s="26">
        <v>82.81</v>
      </c>
      <c r="K10" s="26">
        <v>25.78</v>
      </c>
      <c r="L10" s="26">
        <v>84.13</v>
      </c>
      <c r="M10" s="26">
        <v>21.54</v>
      </c>
      <c r="N10" s="26"/>
      <c r="O10" s="26"/>
      <c r="P10" s="26"/>
      <c r="Q10" s="26"/>
      <c r="R10" s="26"/>
      <c r="S10" s="26"/>
      <c r="T10" s="26"/>
      <c r="U10" s="26"/>
      <c r="V10" s="26"/>
    </row>
    <row r="11" spans="4:22" x14ac:dyDescent="0.25">
      <c r="D11" s="29"/>
      <c r="E11" s="26">
        <v>743.4</v>
      </c>
      <c r="F11" s="26">
        <v>130</v>
      </c>
      <c r="G11" s="26"/>
      <c r="H11" s="26"/>
      <c r="I11" s="26">
        <v>2896.29</v>
      </c>
      <c r="J11" s="26">
        <v>6388.23</v>
      </c>
      <c r="K11" s="26">
        <v>6107.42</v>
      </c>
      <c r="L11" s="26">
        <v>6489.23</v>
      </c>
      <c r="M11" s="26">
        <v>2005.97</v>
      </c>
      <c r="N11" s="26"/>
      <c r="O11" s="26"/>
      <c r="P11" s="26"/>
      <c r="Q11" s="26"/>
      <c r="R11" s="26"/>
      <c r="S11" s="26"/>
      <c r="T11" s="26"/>
      <c r="U11" s="26"/>
      <c r="V11" s="26"/>
    </row>
    <row r="12" spans="4:22" x14ac:dyDescent="0.25">
      <c r="D12" s="29"/>
      <c r="E12" s="26"/>
      <c r="F12" s="26">
        <v>130</v>
      </c>
      <c r="G12" s="26"/>
      <c r="H12" s="26"/>
      <c r="I12" s="26"/>
      <c r="J12" s="22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4:22" x14ac:dyDescent="0.25">
      <c r="D13" s="29"/>
      <c r="E13" s="27"/>
      <c r="F13" s="26">
        <v>99</v>
      </c>
      <c r="G13" s="26"/>
      <c r="H13" s="26"/>
      <c r="I13" s="26"/>
      <c r="J13" s="22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4:22" x14ac:dyDescent="0.25">
      <c r="D14" s="29"/>
      <c r="E14" s="27"/>
      <c r="F14" s="26">
        <v>17.82</v>
      </c>
      <c r="G14" s="26"/>
      <c r="H14" s="26"/>
      <c r="I14" s="26"/>
      <c r="J14" s="22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4:22" x14ac:dyDescent="0.25">
      <c r="D15" s="29"/>
      <c r="E15" s="27"/>
      <c r="F15" s="27">
        <v>-100</v>
      </c>
      <c r="G15" s="27"/>
      <c r="H15" s="27"/>
      <c r="I15" s="27"/>
      <c r="J15" s="29"/>
      <c r="K15" s="27"/>
      <c r="L15" s="27"/>
      <c r="M15" s="27"/>
      <c r="N15" s="27"/>
      <c r="O15" s="27">
        <v>-39364</v>
      </c>
      <c r="P15" s="27"/>
      <c r="Q15" s="27"/>
      <c r="R15" s="27"/>
      <c r="S15" s="27"/>
      <c r="T15" s="27"/>
      <c r="U15" s="27"/>
      <c r="V15" s="27"/>
    </row>
    <row r="16" spans="4:22" x14ac:dyDescent="0.25">
      <c r="D16" s="29"/>
      <c r="E16" s="27"/>
      <c r="F16" s="27"/>
      <c r="G16" s="27"/>
      <c r="H16" s="27"/>
      <c r="I16" s="27"/>
      <c r="J16" s="29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4:22" x14ac:dyDescent="0.25">
      <c r="D17" s="29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4:22" x14ac:dyDescent="0.25">
      <c r="D18" s="29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4:22" x14ac:dyDescent="0.25">
      <c r="D19" s="29"/>
      <c r="E19" s="30">
        <f>SUM(E9:E18)</f>
        <v>7564.98</v>
      </c>
      <c r="F19" s="30">
        <f t="shared" ref="F19:P19" si="0">SUM(F9:F18)</f>
        <v>505.82000000000005</v>
      </c>
      <c r="G19" s="30">
        <f t="shared" si="0"/>
        <v>0</v>
      </c>
      <c r="H19" s="30">
        <f>SUM(H9:H18)</f>
        <v>0</v>
      </c>
      <c r="I19" s="30">
        <f t="shared" si="0"/>
        <v>3278.3199999999997</v>
      </c>
      <c r="J19" s="30">
        <f t="shared" si="0"/>
        <v>6931.12</v>
      </c>
      <c r="K19" s="30">
        <f t="shared" si="0"/>
        <v>6276.43</v>
      </c>
      <c r="L19" s="30">
        <f t="shared" si="0"/>
        <v>7040.7199999999993</v>
      </c>
      <c r="M19" s="30">
        <f>SUM(M9:M18)</f>
        <v>2147.1999999999998</v>
      </c>
      <c r="N19" s="30">
        <f t="shared" si="0"/>
        <v>1515</v>
      </c>
      <c r="O19" s="30">
        <f t="shared" si="0"/>
        <v>-39364</v>
      </c>
      <c r="P19" s="30">
        <f t="shared" si="0"/>
        <v>0</v>
      </c>
      <c r="Q19" s="30">
        <f>SUM(E19:P19)</f>
        <v>-4104.4100000000035</v>
      </c>
      <c r="R19" s="30"/>
      <c r="S19" s="30"/>
      <c r="T19" s="30"/>
      <c r="U19" s="30"/>
      <c r="V19" s="30">
        <f>SUM(V9:V18)</f>
        <v>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2702D-B861-46DB-8ED9-BE1741239713}">
  <dimension ref="C5:U28"/>
  <sheetViews>
    <sheetView workbookViewId="0">
      <selection activeCell="C5" sqref="C5:U19"/>
    </sheetView>
  </sheetViews>
  <sheetFormatPr defaultRowHeight="13.2" x14ac:dyDescent="0.25"/>
  <cols>
    <col min="3" max="3" width="7.21875" bestFit="1" customWidth="1"/>
    <col min="4" max="4" width="7.5546875" bestFit="1" customWidth="1"/>
    <col min="5" max="5" width="8.109375" bestFit="1" customWidth="1"/>
    <col min="6" max="6" width="8.5546875" bestFit="1" customWidth="1"/>
    <col min="7" max="7" width="4.77734375" bestFit="1" customWidth="1"/>
    <col min="8" max="8" width="5.21875" bestFit="1" customWidth="1"/>
    <col min="9" max="11" width="7.5546875" bestFit="1" customWidth="1"/>
    <col min="12" max="12" width="9.6640625" bestFit="1" customWidth="1"/>
    <col min="13" max="14" width="7.5546875" bestFit="1" customWidth="1"/>
    <col min="15" max="15" width="8.33203125" bestFit="1" customWidth="1"/>
    <col min="16" max="16" width="8.5546875" bestFit="1" customWidth="1"/>
    <col min="19" max="19" width="8.33203125" bestFit="1" customWidth="1"/>
    <col min="20" max="20" width="7.33203125" bestFit="1" customWidth="1"/>
    <col min="21" max="21" width="5.6640625" bestFit="1" customWidth="1"/>
  </cols>
  <sheetData>
    <row r="5" spans="3:21" x14ac:dyDescent="0.25">
      <c r="C5" t="s">
        <v>95</v>
      </c>
      <c r="S5" t="s">
        <v>60</v>
      </c>
    </row>
    <row r="7" spans="3:21" x14ac:dyDescent="0.25">
      <c r="C7" t="s">
        <v>97</v>
      </c>
      <c r="D7" t="s">
        <v>65</v>
      </c>
      <c r="E7" t="s">
        <v>46</v>
      </c>
      <c r="F7" t="s">
        <v>115</v>
      </c>
      <c r="G7" t="s">
        <v>36</v>
      </c>
      <c r="H7" t="s">
        <v>96</v>
      </c>
      <c r="I7" t="s">
        <v>54</v>
      </c>
      <c r="J7" t="s">
        <v>54</v>
      </c>
      <c r="K7" t="s">
        <v>54</v>
      </c>
      <c r="L7" t="s">
        <v>0</v>
      </c>
      <c r="M7" t="s">
        <v>87</v>
      </c>
      <c r="N7" t="s">
        <v>54</v>
      </c>
      <c r="O7" t="s">
        <v>54</v>
      </c>
      <c r="P7" t="s">
        <v>10</v>
      </c>
      <c r="S7" t="s">
        <v>96</v>
      </c>
      <c r="T7" t="s">
        <v>67</v>
      </c>
      <c r="U7" t="s">
        <v>39</v>
      </c>
    </row>
    <row r="8" spans="3:21" x14ac:dyDescent="0.25">
      <c r="C8" s="29"/>
      <c r="D8" s="29"/>
      <c r="E8" s="29"/>
      <c r="F8" s="29"/>
      <c r="G8" s="29"/>
      <c r="H8" s="29"/>
      <c r="I8" s="67"/>
      <c r="J8" s="67"/>
      <c r="K8" s="6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99</v>
      </c>
      <c r="E9" s="26">
        <v>130</v>
      </c>
      <c r="F9" s="26">
        <v>26613.07</v>
      </c>
      <c r="G9" s="26"/>
      <c r="H9" s="26"/>
      <c r="I9" s="26">
        <v>385.61</v>
      </c>
      <c r="J9" s="26">
        <v>72.05</v>
      </c>
      <c r="K9" s="26">
        <v>391.71</v>
      </c>
      <c r="L9" s="26">
        <v>-460.08</v>
      </c>
      <c r="M9" s="26">
        <v>3615.37</v>
      </c>
      <c r="N9" s="26">
        <v>96.3</v>
      </c>
      <c r="O9" s="26">
        <v>285.13</v>
      </c>
      <c r="P9" s="26"/>
      <c r="Q9" s="26"/>
      <c r="R9" s="26"/>
      <c r="S9" s="26"/>
      <c r="T9" s="26"/>
      <c r="U9" s="26"/>
    </row>
    <row r="10" spans="3:21" x14ac:dyDescent="0.25">
      <c r="C10" s="29"/>
      <c r="D10" s="26">
        <v>5699.4</v>
      </c>
      <c r="E10" s="26">
        <v>1196.52</v>
      </c>
      <c r="F10" s="26"/>
      <c r="G10" s="26"/>
      <c r="H10" s="26"/>
      <c r="I10" s="26">
        <v>69.41</v>
      </c>
      <c r="J10" s="26">
        <v>12.97</v>
      </c>
      <c r="K10" s="26">
        <v>70.510000000000005</v>
      </c>
      <c r="L10" s="26">
        <v>-82.81</v>
      </c>
      <c r="M10" s="26">
        <v>-42.15</v>
      </c>
      <c r="N10" s="26">
        <v>17.329999999999998</v>
      </c>
      <c r="O10" s="26">
        <v>51.32</v>
      </c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743.4</v>
      </c>
      <c r="E11" s="26">
        <v>1300</v>
      </c>
      <c r="F11" s="26"/>
      <c r="G11" s="26"/>
      <c r="H11" s="26"/>
      <c r="I11" s="26">
        <v>6462.7</v>
      </c>
      <c r="J11" s="26">
        <v>6178.4</v>
      </c>
      <c r="K11" s="26">
        <v>6564.88</v>
      </c>
      <c r="L11" s="26">
        <v>-385.61</v>
      </c>
      <c r="M11" s="26"/>
      <c r="N11" s="26">
        <v>2029.36</v>
      </c>
      <c r="O11" s="26">
        <v>2934.91</v>
      </c>
      <c r="P11" s="26"/>
      <c r="Q11" s="26"/>
      <c r="R11" s="26"/>
      <c r="S11" s="26"/>
      <c r="T11" s="26"/>
      <c r="U11" s="26"/>
    </row>
    <row r="12" spans="3:21" x14ac:dyDescent="0.25">
      <c r="C12" s="29"/>
      <c r="D12" s="26"/>
      <c r="E12" s="26"/>
      <c r="F12" s="26"/>
      <c r="G12" s="26"/>
      <c r="H12" s="26"/>
      <c r="I12" s="22"/>
      <c r="J12" s="26"/>
      <c r="K12" s="26"/>
      <c r="L12" s="26">
        <v>-69.41</v>
      </c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6541.7999999999993</v>
      </c>
      <c r="E19" s="30">
        <f t="shared" ref="E19:O19" si="0">SUM(E9:E18)</f>
        <v>2626.52</v>
      </c>
      <c r="F19" s="30">
        <f t="shared" si="0"/>
        <v>26613.07</v>
      </c>
      <c r="G19" s="30">
        <f>SUM(G9:G18)</f>
        <v>0</v>
      </c>
      <c r="H19" s="30">
        <f t="shared" si="0"/>
        <v>0</v>
      </c>
      <c r="I19" s="30">
        <f t="shared" si="0"/>
        <v>6917.7199999999993</v>
      </c>
      <c r="J19" s="30">
        <f t="shared" si="0"/>
        <v>6263.42</v>
      </c>
      <c r="K19" s="30">
        <f t="shared" si="0"/>
        <v>7027.1</v>
      </c>
      <c r="L19" s="30">
        <f>SUM(L9:L18)</f>
        <v>-997.91</v>
      </c>
      <c r="M19" s="30">
        <f t="shared" si="0"/>
        <v>3573.22</v>
      </c>
      <c r="N19" s="30">
        <f t="shared" si="0"/>
        <v>2142.9899999999998</v>
      </c>
      <c r="O19" s="30">
        <f t="shared" si="0"/>
        <v>3271.3599999999997</v>
      </c>
      <c r="P19" s="30">
        <f>SUM(D19:O19)</f>
        <v>63979.289999999994</v>
      </c>
      <c r="Q19" s="30"/>
      <c r="R19" s="30"/>
      <c r="S19" s="30"/>
      <c r="T19" s="30"/>
      <c r="U19" s="30">
        <f>SUM(U9:U18)</f>
        <v>0</v>
      </c>
    </row>
    <row r="24" spans="3:21" x14ac:dyDescent="0.25">
      <c r="P24" s="1"/>
    </row>
    <row r="25" spans="3:21" x14ac:dyDescent="0.25">
      <c r="P25" s="1">
        <v>63979.29</v>
      </c>
    </row>
    <row r="26" spans="3:21" x14ac:dyDescent="0.25">
      <c r="P26" s="1">
        <v>59874.879999999997</v>
      </c>
    </row>
    <row r="27" spans="3:21" x14ac:dyDescent="0.25">
      <c r="P27" s="1">
        <f>P25-P26</f>
        <v>4104.4100000000035</v>
      </c>
    </row>
    <row r="28" spans="3:21" x14ac:dyDescent="0.25">
      <c r="P28" s="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4E518-903B-4F77-A742-D691C13CE1C8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115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54</v>
      </c>
      <c r="O6" t="s">
        <v>54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67"/>
      <c r="J7" s="67"/>
      <c r="K7" s="6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1196.52</v>
      </c>
      <c r="E8" s="26">
        <v>130</v>
      </c>
      <c r="F8" s="26"/>
      <c r="G8" s="26"/>
      <c r="H8" s="26"/>
      <c r="I8" s="26">
        <v>315.17</v>
      </c>
      <c r="J8" s="26">
        <v>72.64</v>
      </c>
      <c r="K8" s="26">
        <v>246</v>
      </c>
      <c r="L8" s="26">
        <v>590</v>
      </c>
      <c r="M8" s="26">
        <v>3836.85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5699.4</v>
      </c>
      <c r="E9" s="26">
        <v>1300</v>
      </c>
      <c r="F9" s="26"/>
      <c r="G9" s="26"/>
      <c r="H9" s="26"/>
      <c r="I9" s="26">
        <v>56.73</v>
      </c>
      <c r="J9" s="26">
        <v>13.08</v>
      </c>
      <c r="K9" s="26">
        <v>44.28</v>
      </c>
      <c r="L9" s="26">
        <v>-590</v>
      </c>
      <c r="M9" s="26">
        <v>3863.67</v>
      </c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743.4</v>
      </c>
      <c r="E10" s="26">
        <v>99</v>
      </c>
      <c r="F10" s="26"/>
      <c r="G10" s="26"/>
      <c r="H10" s="26"/>
      <c r="I10" s="26">
        <v>6641.42</v>
      </c>
      <c r="J10" s="26">
        <v>2053.02</v>
      </c>
      <c r="K10" s="26">
        <v>2974.04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-1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7638.32</v>
      </c>
      <c r="E18" s="30">
        <f t="shared" ref="E18:O18" si="0">SUM(E8:E17)</f>
        <v>1529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7013.32</v>
      </c>
      <c r="J18" s="30">
        <f t="shared" si="0"/>
        <v>2138.7399999999998</v>
      </c>
      <c r="K18" s="30">
        <f t="shared" si="0"/>
        <v>3264.3199999999997</v>
      </c>
      <c r="L18" s="30">
        <f>SUM(L8:L17)</f>
        <v>0</v>
      </c>
      <c r="M18" s="30">
        <f t="shared" si="0"/>
        <v>7700.52</v>
      </c>
      <c r="N18" s="30">
        <f t="shared" si="0"/>
        <v>0</v>
      </c>
      <c r="O18" s="30">
        <f t="shared" si="0"/>
        <v>0</v>
      </c>
      <c r="P18" s="30">
        <f>SUM(D18:O18)</f>
        <v>29284.219999999998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C09AE-5B1B-4D1B-98DC-DD79C3A4D157}">
  <dimension ref="C4:U18"/>
  <sheetViews>
    <sheetView workbookViewId="0">
      <selection activeCell="C4" sqref="C4:U18"/>
    </sheetView>
  </sheetViews>
  <sheetFormatPr defaultRowHeight="13.2" x14ac:dyDescent="0.25"/>
  <cols>
    <col min="4" max="4" width="9.5546875" bestFit="1" customWidth="1"/>
  </cols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115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54</v>
      </c>
      <c r="O6" t="s">
        <v>54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67"/>
      <c r="J7" s="67"/>
      <c r="K7" s="6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1196.52</v>
      </c>
      <c r="E8" s="26">
        <v>130</v>
      </c>
      <c r="F8" s="26"/>
      <c r="G8" s="26"/>
      <c r="H8" s="26"/>
      <c r="I8" s="26">
        <v>48.71</v>
      </c>
      <c r="J8" s="26">
        <v>237.74</v>
      </c>
      <c r="K8" s="26">
        <v>206.34</v>
      </c>
      <c r="L8" s="26">
        <v>499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743.4</v>
      </c>
      <c r="E9" s="26">
        <v>99</v>
      </c>
      <c r="F9" s="26"/>
      <c r="G9" s="26"/>
      <c r="H9" s="26"/>
      <c r="I9" s="26">
        <v>8.77</v>
      </c>
      <c r="J9" s="26">
        <v>42.79</v>
      </c>
      <c r="K9" s="26">
        <v>37.14</v>
      </c>
      <c r="L9" s="26">
        <v>89.82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5752.5</v>
      </c>
      <c r="E10" s="26">
        <v>1300</v>
      </c>
      <c r="F10" s="26"/>
      <c r="G10" s="26"/>
      <c r="H10" s="26"/>
      <c r="I10" s="26">
        <v>2076.9499999999998</v>
      </c>
      <c r="J10" s="26">
        <v>6718.85</v>
      </c>
      <c r="K10" s="26">
        <v>3013.7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7692.42</v>
      </c>
      <c r="E18" s="30">
        <f t="shared" ref="E18:O18" si="0">SUM(E8:E17)</f>
        <v>1529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2134.4299999999998</v>
      </c>
      <c r="J18" s="30">
        <f t="shared" si="0"/>
        <v>6999.38</v>
      </c>
      <c r="K18" s="30">
        <f t="shared" si="0"/>
        <v>3257.18</v>
      </c>
      <c r="L18" s="30">
        <f>SUM(L8:L17)</f>
        <v>588.81999999999994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22201.23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41038-F1E2-4DDF-9EEF-AB0EDC79B43F}">
  <dimension ref="C5:U19"/>
  <sheetViews>
    <sheetView workbookViewId="0">
      <selection activeCell="C5" sqref="C5:U19"/>
    </sheetView>
  </sheetViews>
  <sheetFormatPr defaultRowHeight="13.2" x14ac:dyDescent="0.25"/>
  <sheetData>
    <row r="5" spans="3:21" x14ac:dyDescent="0.25">
      <c r="C5" t="s">
        <v>95</v>
      </c>
      <c r="S5" t="s">
        <v>60</v>
      </c>
    </row>
    <row r="7" spans="3:21" x14ac:dyDescent="0.25">
      <c r="C7" t="s">
        <v>97</v>
      </c>
      <c r="D7" t="s">
        <v>65</v>
      </c>
      <c r="E7" t="s">
        <v>46</v>
      </c>
      <c r="F7" t="s">
        <v>115</v>
      </c>
      <c r="G7" t="s">
        <v>36</v>
      </c>
      <c r="H7" t="s">
        <v>96</v>
      </c>
      <c r="I7" t="s">
        <v>54</v>
      </c>
      <c r="J7" t="s">
        <v>54</v>
      </c>
      <c r="K7" t="s">
        <v>54</v>
      </c>
      <c r="L7" t="s">
        <v>0</v>
      </c>
      <c r="M7" t="s">
        <v>87</v>
      </c>
      <c r="N7" t="s">
        <v>54</v>
      </c>
      <c r="O7" t="s">
        <v>54</v>
      </c>
      <c r="P7" t="s">
        <v>10</v>
      </c>
      <c r="S7" t="s">
        <v>96</v>
      </c>
      <c r="T7" t="s">
        <v>67</v>
      </c>
      <c r="U7" t="s">
        <v>39</v>
      </c>
    </row>
    <row r="8" spans="3:21" x14ac:dyDescent="0.25">
      <c r="C8" s="29"/>
      <c r="D8" s="29"/>
      <c r="E8" s="29"/>
      <c r="F8" s="29"/>
      <c r="G8" s="29"/>
      <c r="H8" s="29"/>
      <c r="I8" s="67"/>
      <c r="J8" s="67"/>
      <c r="K8" s="6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159.41</v>
      </c>
      <c r="J9" s="26">
        <v>24.5</v>
      </c>
      <c r="K9" s="26">
        <v>166.16</v>
      </c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99</v>
      </c>
      <c r="E10" s="26">
        <v>1274.4000000000001</v>
      </c>
      <c r="F10" s="26"/>
      <c r="G10" s="26"/>
      <c r="H10" s="26"/>
      <c r="I10" s="26">
        <v>28.69</v>
      </c>
      <c r="J10" s="26">
        <v>4.41</v>
      </c>
      <c r="K10" s="26">
        <v>29.91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>
        <v>6075.1</v>
      </c>
      <c r="F11" s="26"/>
      <c r="G11" s="26"/>
      <c r="H11" s="26"/>
      <c r="I11" s="26">
        <v>6797.18</v>
      </c>
      <c r="J11" s="26">
        <v>2101.0700000000002</v>
      </c>
      <c r="K11" s="26">
        <v>3053.88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6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229</v>
      </c>
      <c r="E19" s="30">
        <f t="shared" ref="E19:O19" si="0">SUM(E9:E18)</f>
        <v>8546.02</v>
      </c>
      <c r="F19" s="30">
        <f t="shared" si="0"/>
        <v>0</v>
      </c>
      <c r="G19" s="30">
        <f>SUM(G9:G18)</f>
        <v>0</v>
      </c>
      <c r="H19" s="30">
        <f t="shared" si="0"/>
        <v>0</v>
      </c>
      <c r="I19" s="30">
        <f t="shared" si="0"/>
        <v>6985.2800000000007</v>
      </c>
      <c r="J19" s="30">
        <f t="shared" si="0"/>
        <v>2129.98</v>
      </c>
      <c r="K19" s="30">
        <f t="shared" si="0"/>
        <v>3249.9500000000003</v>
      </c>
      <c r="L19" s="30">
        <f>SUM(L9:L18)</f>
        <v>0</v>
      </c>
      <c r="M19" s="30">
        <f t="shared" si="0"/>
        <v>0</v>
      </c>
      <c r="N19" s="30">
        <f t="shared" si="0"/>
        <v>0</v>
      </c>
      <c r="O19" s="30">
        <f t="shared" si="0"/>
        <v>0</v>
      </c>
      <c r="P19" s="30">
        <f>SUM(D19:O19)</f>
        <v>21140.230000000003</v>
      </c>
      <c r="Q19" s="30"/>
      <c r="R19" s="30"/>
      <c r="S19" s="30"/>
      <c r="T19" s="30"/>
      <c r="U19" s="30">
        <f>SUM(U9:U18)</f>
        <v>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1CB2C-86D6-4969-BD1D-A905CE17B343}">
  <dimension ref="C5:U19"/>
  <sheetViews>
    <sheetView workbookViewId="0">
      <selection activeCell="C5" sqref="C5:U20"/>
    </sheetView>
  </sheetViews>
  <sheetFormatPr defaultRowHeight="13.2" x14ac:dyDescent="0.25"/>
  <cols>
    <col min="3" max="3" width="7.21875" bestFit="1" customWidth="1"/>
    <col min="4" max="4" width="6.5546875" bestFit="1" customWidth="1"/>
    <col min="5" max="5" width="8.109375" bestFit="1" customWidth="1"/>
    <col min="6" max="6" width="6" bestFit="1" customWidth="1"/>
    <col min="7" max="7" width="4.77734375" bestFit="1" customWidth="1"/>
    <col min="8" max="8" width="5.21875" bestFit="1" customWidth="1"/>
    <col min="9" max="11" width="7.5546875" bestFit="1" customWidth="1"/>
    <col min="12" max="12" width="9.6640625" bestFit="1" customWidth="1"/>
    <col min="13" max="15" width="4.5546875" bestFit="1" customWidth="1"/>
    <col min="16" max="16" width="8.5546875" bestFit="1" customWidth="1"/>
    <col min="19" max="19" width="8.33203125" bestFit="1" customWidth="1"/>
    <col min="20" max="20" width="7.33203125" bestFit="1" customWidth="1"/>
    <col min="21" max="21" width="5.6640625" bestFit="1" customWidth="1"/>
  </cols>
  <sheetData>
    <row r="5" spans="3:21" x14ac:dyDescent="0.25">
      <c r="C5" t="s">
        <v>95</v>
      </c>
      <c r="S5" t="s">
        <v>60</v>
      </c>
    </row>
    <row r="7" spans="3:21" x14ac:dyDescent="0.25">
      <c r="C7" s="68" t="s">
        <v>97</v>
      </c>
      <c r="D7" s="68" t="s">
        <v>65</v>
      </c>
      <c r="E7" s="68" t="s">
        <v>46</v>
      </c>
      <c r="F7" s="68" t="s">
        <v>115</v>
      </c>
      <c r="G7" s="68" t="s">
        <v>36</v>
      </c>
      <c r="H7" s="68" t="s">
        <v>96</v>
      </c>
      <c r="I7" s="68" t="s">
        <v>54</v>
      </c>
      <c r="J7" s="68" t="s">
        <v>54</v>
      </c>
      <c r="K7" s="68" t="s">
        <v>54</v>
      </c>
      <c r="L7" s="68" t="s">
        <v>0</v>
      </c>
      <c r="M7" s="68" t="s">
        <v>87</v>
      </c>
      <c r="N7" s="68" t="s">
        <v>54</v>
      </c>
      <c r="O7" s="68" t="s">
        <v>54</v>
      </c>
      <c r="P7" s="68" t="s">
        <v>10</v>
      </c>
      <c r="Q7" s="68"/>
      <c r="R7" s="68"/>
      <c r="S7" s="68" t="s">
        <v>96</v>
      </c>
      <c r="T7" s="68" t="s">
        <v>67</v>
      </c>
      <c r="U7" s="29" t="s">
        <v>39</v>
      </c>
    </row>
    <row r="8" spans="3:21" x14ac:dyDescent="0.25">
      <c r="C8" s="29"/>
      <c r="D8" s="29"/>
      <c r="E8" s="29"/>
      <c r="F8" s="29"/>
      <c r="G8" s="29"/>
      <c r="H8" s="29"/>
      <c r="I8" s="67"/>
      <c r="J8" s="67"/>
      <c r="K8" s="6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80.17</v>
      </c>
      <c r="J9" s="26">
        <v>125.44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99</v>
      </c>
      <c r="E10" s="26">
        <v>6199</v>
      </c>
      <c r="F10" s="26"/>
      <c r="G10" s="26"/>
      <c r="H10" s="26"/>
      <c r="I10" s="26">
        <v>14.43</v>
      </c>
      <c r="J10" s="26">
        <v>22.58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743.4</v>
      </c>
      <c r="E11" s="26">
        <v>6195</v>
      </c>
      <c r="F11" s="26"/>
      <c r="G11" s="26"/>
      <c r="H11" s="26"/>
      <c r="I11" s="26">
        <v>6876.44</v>
      </c>
      <c r="J11" s="26">
        <v>3094.6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6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972.4</v>
      </c>
      <c r="E19" s="30">
        <f t="shared" ref="E19:O19" si="0">SUM(E9:E18)</f>
        <v>13590.52</v>
      </c>
      <c r="F19" s="30">
        <f t="shared" si="0"/>
        <v>0</v>
      </c>
      <c r="G19" s="30">
        <f>SUM(G9:G18)</f>
        <v>0</v>
      </c>
      <c r="H19" s="30">
        <f t="shared" si="0"/>
        <v>0</v>
      </c>
      <c r="I19" s="30">
        <f t="shared" si="0"/>
        <v>6971.04</v>
      </c>
      <c r="J19" s="30">
        <f t="shared" si="0"/>
        <v>3242.62</v>
      </c>
      <c r="K19" s="30">
        <f t="shared" si="0"/>
        <v>0</v>
      </c>
      <c r="L19" s="30">
        <f>SUM(L9:L18)</f>
        <v>0</v>
      </c>
      <c r="M19" s="30">
        <f t="shared" si="0"/>
        <v>0</v>
      </c>
      <c r="N19" s="30">
        <f t="shared" si="0"/>
        <v>0</v>
      </c>
      <c r="O19" s="30">
        <f t="shared" si="0"/>
        <v>0</v>
      </c>
      <c r="P19" s="30">
        <f>SUM(D19:O19)</f>
        <v>24776.579999999998</v>
      </c>
      <c r="Q19" s="30"/>
      <c r="R19" s="30"/>
      <c r="S19" s="30"/>
      <c r="T19" s="30"/>
      <c r="U19" s="30">
        <f>SUM(U9:U18)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43B0D-19C8-4A43-AB71-C124A3EA5837}">
  <dimension ref="C5:U19"/>
  <sheetViews>
    <sheetView tabSelected="1" workbookViewId="0">
      <selection activeCell="M9" sqref="M9"/>
    </sheetView>
  </sheetViews>
  <sheetFormatPr defaultRowHeight="13.2" x14ac:dyDescent="0.25"/>
  <cols>
    <col min="4" max="4" width="9.5546875" bestFit="1" customWidth="1"/>
  </cols>
  <sheetData>
    <row r="5" spans="3:21" x14ac:dyDescent="0.25">
      <c r="C5" t="s">
        <v>95</v>
      </c>
      <c r="S5" t="s">
        <v>60</v>
      </c>
    </row>
    <row r="7" spans="3:21" x14ac:dyDescent="0.25">
      <c r="C7" s="68" t="s">
        <v>97</v>
      </c>
      <c r="D7" s="68" t="s">
        <v>65</v>
      </c>
      <c r="E7" s="68" t="s">
        <v>46</v>
      </c>
      <c r="F7" s="68" t="s">
        <v>115</v>
      </c>
      <c r="G7" s="68" t="s">
        <v>36</v>
      </c>
      <c r="H7" s="68" t="s">
        <v>96</v>
      </c>
      <c r="I7" s="68" t="s">
        <v>54</v>
      </c>
      <c r="J7" s="68" t="s">
        <v>54</v>
      </c>
      <c r="K7" s="68" t="s">
        <v>54</v>
      </c>
      <c r="L7" s="68" t="s">
        <v>0</v>
      </c>
      <c r="M7" s="68" t="s">
        <v>87</v>
      </c>
      <c r="N7" s="68" t="s">
        <v>54</v>
      </c>
      <c r="O7" s="68" t="s">
        <v>54</v>
      </c>
      <c r="P7" s="68" t="s">
        <v>10</v>
      </c>
      <c r="Q7" s="68"/>
      <c r="R7" s="68"/>
      <c r="S7" s="68" t="s">
        <v>96</v>
      </c>
      <c r="T7" s="68" t="s">
        <v>67</v>
      </c>
      <c r="U7" s="29" t="s">
        <v>39</v>
      </c>
    </row>
    <row r="8" spans="3:21" x14ac:dyDescent="0.25">
      <c r="C8" s="29"/>
      <c r="D8" s="29"/>
      <c r="E8" s="29"/>
      <c r="F8" s="29"/>
      <c r="G8" s="29"/>
      <c r="H8" s="29"/>
      <c r="I8" s="67"/>
      <c r="J8" s="67"/>
      <c r="K8" s="6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84.18</v>
      </c>
      <c r="J9" s="26"/>
      <c r="K9" s="26"/>
      <c r="L9" s="26"/>
      <c r="M9" s="26">
        <v>3825.82</v>
      </c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99</v>
      </c>
      <c r="E10" s="26"/>
      <c r="F10" s="26"/>
      <c r="G10" s="26"/>
      <c r="H10" s="26"/>
      <c r="I10" s="26">
        <v>15.15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743.4</v>
      </c>
      <c r="E11" s="26"/>
      <c r="F11" s="26"/>
      <c r="G11" s="26"/>
      <c r="H11" s="26"/>
      <c r="I11" s="26">
        <v>3135.86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6">
        <v>16322.83</v>
      </c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17295.23</v>
      </c>
      <c r="E19" s="30">
        <f t="shared" ref="E19:O19" si="0">SUM(E9:E18)</f>
        <v>1196.52</v>
      </c>
      <c r="F19" s="30">
        <f t="shared" si="0"/>
        <v>0</v>
      </c>
      <c r="G19" s="30">
        <f>SUM(G9:G18)</f>
        <v>0</v>
      </c>
      <c r="H19" s="30">
        <f t="shared" si="0"/>
        <v>0</v>
      </c>
      <c r="I19" s="30">
        <f t="shared" si="0"/>
        <v>3235.19</v>
      </c>
      <c r="J19" s="30">
        <f t="shared" si="0"/>
        <v>0</v>
      </c>
      <c r="K19" s="30">
        <f t="shared" si="0"/>
        <v>0</v>
      </c>
      <c r="L19" s="30">
        <f>SUM(L9:L18)</f>
        <v>0</v>
      </c>
      <c r="M19" s="30">
        <f t="shared" si="0"/>
        <v>3825.82</v>
      </c>
      <c r="N19" s="30">
        <f t="shared" si="0"/>
        <v>0</v>
      </c>
      <c r="O19" s="30">
        <f t="shared" si="0"/>
        <v>0</v>
      </c>
      <c r="P19" s="30">
        <f>SUM(D19:O19)</f>
        <v>25552.76</v>
      </c>
      <c r="Q19" s="30"/>
      <c r="R19" s="30"/>
      <c r="S19" s="30"/>
      <c r="T19" s="30"/>
      <c r="U19" s="30">
        <f>SUM(U9:U18)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J24"/>
  <sheetViews>
    <sheetView workbookViewId="0">
      <selection activeCell="L15" sqref="L15"/>
    </sheetView>
  </sheetViews>
  <sheetFormatPr defaultRowHeight="13.2" x14ac:dyDescent="0.25"/>
  <cols>
    <col min="5" max="5" width="11.21875" bestFit="1" customWidth="1"/>
    <col min="9" max="9" width="16.6640625" customWidth="1"/>
  </cols>
  <sheetData>
    <row r="5" spans="4:10" x14ac:dyDescent="0.25">
      <c r="D5" t="s">
        <v>23</v>
      </c>
      <c r="E5" t="s">
        <v>18</v>
      </c>
      <c r="F5" t="s">
        <v>24</v>
      </c>
      <c r="G5" t="s">
        <v>25</v>
      </c>
    </row>
    <row r="7" spans="4:10" x14ac:dyDescent="0.25">
      <c r="D7">
        <v>3055.82</v>
      </c>
      <c r="E7">
        <v>1196.52</v>
      </c>
      <c r="F7">
        <v>2655</v>
      </c>
      <c r="G7">
        <v>8417.8799999999992</v>
      </c>
    </row>
    <row r="8" spans="4:10" x14ac:dyDescent="0.25">
      <c r="D8">
        <v>-22.65</v>
      </c>
      <c r="F8">
        <v>130</v>
      </c>
      <c r="I8" t="s">
        <v>26</v>
      </c>
      <c r="J8">
        <v>12676.96</v>
      </c>
    </row>
    <row r="9" spans="4:10" x14ac:dyDescent="0.25">
      <c r="D9">
        <v>456.03</v>
      </c>
      <c r="I9" t="s">
        <v>27</v>
      </c>
      <c r="J9">
        <v>1196.52</v>
      </c>
    </row>
    <row r="10" spans="4:10" x14ac:dyDescent="0.25">
      <c r="D10">
        <v>466.8</v>
      </c>
      <c r="I10" t="s">
        <v>28</v>
      </c>
      <c r="J10">
        <v>2785</v>
      </c>
    </row>
    <row r="11" spans="4:10" x14ac:dyDescent="0.25">
      <c r="D11">
        <v>-3.41</v>
      </c>
      <c r="I11" t="s">
        <v>29</v>
      </c>
      <c r="J11">
        <v>8417.8799999999992</v>
      </c>
    </row>
    <row r="12" spans="4:10" x14ac:dyDescent="0.25">
      <c r="D12">
        <v>-10</v>
      </c>
    </row>
    <row r="13" spans="4:10" x14ac:dyDescent="0.25">
      <c r="D13">
        <v>-1.8</v>
      </c>
      <c r="I13" s="3" t="s">
        <v>10</v>
      </c>
      <c r="J13" s="3">
        <f>SUM(J8:J12)</f>
        <v>25076.36</v>
      </c>
    </row>
    <row r="14" spans="4:10" x14ac:dyDescent="0.25">
      <c r="D14">
        <v>2782.45</v>
      </c>
    </row>
    <row r="15" spans="4:10" x14ac:dyDescent="0.25">
      <c r="D15">
        <v>-20.62</v>
      </c>
    </row>
    <row r="16" spans="4:10" x14ac:dyDescent="0.25">
      <c r="D16">
        <v>-27.49</v>
      </c>
    </row>
    <row r="17" spans="4:7" x14ac:dyDescent="0.25">
      <c r="D17">
        <v>-4.95</v>
      </c>
    </row>
    <row r="18" spans="4:7" x14ac:dyDescent="0.25">
      <c r="D18">
        <v>3199.45</v>
      </c>
    </row>
    <row r="19" spans="4:7" x14ac:dyDescent="0.25">
      <c r="D19">
        <v>2861.91</v>
      </c>
    </row>
    <row r="20" spans="4:7" x14ac:dyDescent="0.25">
      <c r="D20">
        <v>-21.21</v>
      </c>
    </row>
    <row r="21" spans="4:7" x14ac:dyDescent="0.25">
      <c r="D21">
        <v>-28.28</v>
      </c>
    </row>
    <row r="22" spans="4:7" x14ac:dyDescent="0.25">
      <c r="D22">
        <v>-5.09</v>
      </c>
    </row>
    <row r="24" spans="4:7" x14ac:dyDescent="0.25">
      <c r="D24">
        <f>SUM(D7:D23)</f>
        <v>12676.960000000001</v>
      </c>
      <c r="E24">
        <f>SUM(E7:E23)</f>
        <v>1196.52</v>
      </c>
      <c r="F24">
        <f>SUM(F7:F23)</f>
        <v>2785</v>
      </c>
      <c r="G24">
        <f>SUM(G7:G23)</f>
        <v>8417.8799999999992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4:N21"/>
  <sheetViews>
    <sheetView topLeftCell="A4" workbookViewId="0">
      <selection activeCell="P24" sqref="P24"/>
    </sheetView>
  </sheetViews>
  <sheetFormatPr defaultRowHeight="13.2" x14ac:dyDescent="0.25"/>
  <cols>
    <col min="4" max="4" width="14.88671875" customWidth="1"/>
    <col min="5" max="5" width="11.6640625" customWidth="1"/>
    <col min="6" max="6" width="9" customWidth="1"/>
    <col min="11" max="11" width="12.5546875" bestFit="1" customWidth="1"/>
  </cols>
  <sheetData>
    <row r="4" spans="5:11" x14ac:dyDescent="0.25">
      <c r="E4" s="69" t="s">
        <v>34</v>
      </c>
      <c r="F4" s="69"/>
      <c r="G4" s="69"/>
      <c r="H4" s="6" t="s">
        <v>36</v>
      </c>
      <c r="J4" s="69" t="s">
        <v>35</v>
      </c>
      <c r="K4" s="69"/>
    </row>
    <row r="5" spans="5:11" x14ac:dyDescent="0.25">
      <c r="E5" t="s">
        <v>18</v>
      </c>
      <c r="F5" t="s">
        <v>31</v>
      </c>
      <c r="G5" t="s">
        <v>25</v>
      </c>
      <c r="H5" s="7" t="s">
        <v>33</v>
      </c>
      <c r="J5" t="s">
        <v>30</v>
      </c>
      <c r="K5" t="s">
        <v>32</v>
      </c>
    </row>
    <row r="6" spans="5:11" x14ac:dyDescent="0.25">
      <c r="H6" s="7"/>
    </row>
    <row r="7" spans="5:11" x14ac:dyDescent="0.25">
      <c r="E7">
        <v>1196.52</v>
      </c>
      <c r="F7">
        <v>23189</v>
      </c>
      <c r="G7">
        <v>8934.16</v>
      </c>
      <c r="H7" s="7">
        <v>4421.97</v>
      </c>
      <c r="J7">
        <v>2964.57</v>
      </c>
    </row>
    <row r="8" spans="5:11" x14ac:dyDescent="0.25">
      <c r="E8">
        <v>2655</v>
      </c>
      <c r="F8">
        <v>23579</v>
      </c>
      <c r="H8" s="7">
        <v>583</v>
      </c>
      <c r="J8">
        <v>-21.98</v>
      </c>
    </row>
    <row r="9" spans="5:11" x14ac:dyDescent="0.25">
      <c r="E9">
        <v>130</v>
      </c>
      <c r="H9" s="7"/>
      <c r="J9">
        <v>1952.2</v>
      </c>
    </row>
    <row r="10" spans="5:11" x14ac:dyDescent="0.25">
      <c r="H10" s="7"/>
      <c r="J10">
        <v>-14.48</v>
      </c>
    </row>
    <row r="11" spans="5:11" x14ac:dyDescent="0.25">
      <c r="H11" s="7"/>
      <c r="J11">
        <v>2687.34</v>
      </c>
      <c r="K11">
        <v>5450.42</v>
      </c>
    </row>
    <row r="12" spans="5:11" x14ac:dyDescent="0.25">
      <c r="H12" s="7"/>
      <c r="J12">
        <v>-19.920000000000002</v>
      </c>
    </row>
    <row r="13" spans="5:11" x14ac:dyDescent="0.25">
      <c r="H13" s="7"/>
      <c r="J13">
        <v>-26.55</v>
      </c>
    </row>
    <row r="14" spans="5:11" x14ac:dyDescent="0.25">
      <c r="H14" s="7"/>
      <c r="J14">
        <v>-4.78</v>
      </c>
    </row>
    <row r="15" spans="5:11" x14ac:dyDescent="0.25">
      <c r="H15" s="7"/>
      <c r="J15">
        <v>2509.2600000000002</v>
      </c>
    </row>
    <row r="16" spans="5:11" x14ac:dyDescent="0.25">
      <c r="H16" s="7"/>
      <c r="J16">
        <v>2781.67</v>
      </c>
    </row>
    <row r="17" spans="5:14" x14ac:dyDescent="0.25">
      <c r="H17" s="7"/>
    </row>
    <row r="18" spans="5:14" x14ac:dyDescent="0.25">
      <c r="E18">
        <f>SUM(E7:E17)</f>
        <v>3981.52</v>
      </c>
      <c r="F18">
        <f t="shared" ref="F18:K18" si="0">SUM(F7:F17)</f>
        <v>46768</v>
      </c>
      <c r="G18">
        <f t="shared" si="0"/>
        <v>8934.16</v>
      </c>
      <c r="H18" s="7">
        <f t="shared" si="0"/>
        <v>5004.97</v>
      </c>
      <c r="I18">
        <f t="shared" si="0"/>
        <v>0</v>
      </c>
      <c r="J18">
        <f>SUM(J7:J17)</f>
        <v>12807.33</v>
      </c>
      <c r="K18">
        <f t="shared" si="0"/>
        <v>5450.42</v>
      </c>
      <c r="L18" s="3">
        <v>82946.399999999994</v>
      </c>
      <c r="M18" s="3">
        <v>4581.92</v>
      </c>
      <c r="N18" s="3">
        <f>L18-M18</f>
        <v>78364.479999999996</v>
      </c>
    </row>
    <row r="19" spans="5:14" x14ac:dyDescent="0.25">
      <c r="J19">
        <v>4581.92</v>
      </c>
    </row>
    <row r="20" spans="5:14" x14ac:dyDescent="0.25">
      <c r="J20">
        <f>J18-J19</f>
        <v>8225.41</v>
      </c>
      <c r="K20">
        <v>5450.42</v>
      </c>
    </row>
    <row r="21" spans="5:14" x14ac:dyDescent="0.25">
      <c r="F21" s="3" t="s">
        <v>37</v>
      </c>
      <c r="G21" s="3">
        <v>59683.68</v>
      </c>
      <c r="H21" s="3"/>
      <c r="I21" s="3"/>
      <c r="J21" s="3" t="s">
        <v>38</v>
      </c>
      <c r="K21" s="3">
        <v>13675.83</v>
      </c>
    </row>
  </sheetData>
  <mergeCells count="2">
    <mergeCell ref="J4:K4"/>
    <mergeCell ref="E4:G4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5:T27"/>
  <sheetViews>
    <sheetView workbookViewId="0">
      <selection activeCell="R27" sqref="R27"/>
    </sheetView>
  </sheetViews>
  <sheetFormatPr defaultRowHeight="13.2" x14ac:dyDescent="0.25"/>
  <cols>
    <col min="13" max="13" width="11" bestFit="1" customWidth="1"/>
    <col min="18" max="18" width="10" customWidth="1"/>
  </cols>
  <sheetData>
    <row r="5" spans="4:20" x14ac:dyDescent="0.25">
      <c r="D5" t="s">
        <v>28</v>
      </c>
      <c r="F5" t="s">
        <v>39</v>
      </c>
      <c r="K5" t="s">
        <v>40</v>
      </c>
      <c r="L5" t="s">
        <v>27</v>
      </c>
      <c r="M5" t="s">
        <v>41</v>
      </c>
      <c r="N5" t="s">
        <v>42</v>
      </c>
      <c r="R5" s="70" t="s">
        <v>43</v>
      </c>
      <c r="S5" s="70"/>
      <c r="T5" s="70"/>
    </row>
    <row r="7" spans="4:20" x14ac:dyDescent="0.25">
      <c r="D7">
        <v>130</v>
      </c>
      <c r="F7">
        <v>-3.8</v>
      </c>
      <c r="K7">
        <v>8769.82</v>
      </c>
      <c r="L7">
        <v>1196.52</v>
      </c>
      <c r="M7">
        <v>4075</v>
      </c>
      <c r="N7">
        <v>1178.68</v>
      </c>
    </row>
    <row r="8" spans="4:20" x14ac:dyDescent="0.25">
      <c r="D8">
        <v>2655</v>
      </c>
      <c r="F8">
        <v>512.38</v>
      </c>
      <c r="M8">
        <v>448</v>
      </c>
      <c r="R8" s="8" t="s">
        <v>28</v>
      </c>
      <c r="T8">
        <v>2785</v>
      </c>
    </row>
    <row r="9" spans="4:20" x14ac:dyDescent="0.25">
      <c r="F9">
        <v>3085.72</v>
      </c>
      <c r="R9" s="8" t="s">
        <v>44</v>
      </c>
      <c r="T9">
        <v>10357.66</v>
      </c>
    </row>
    <row r="10" spans="4:20" ht="13.8" thickBot="1" x14ac:dyDescent="0.3">
      <c r="F10">
        <v>-22.87</v>
      </c>
    </row>
    <row r="11" spans="4:20" ht="13.8" thickBot="1" x14ac:dyDescent="0.3">
      <c r="F11">
        <v>-4.29</v>
      </c>
      <c r="T11" s="9">
        <f>SUM(T8:T10)</f>
        <v>13142.66</v>
      </c>
    </row>
    <row r="12" spans="4:20" x14ac:dyDescent="0.25">
      <c r="F12">
        <v>-23.83</v>
      </c>
    </row>
    <row r="13" spans="4:20" x14ac:dyDescent="0.25">
      <c r="F13">
        <v>-17.88</v>
      </c>
    </row>
    <row r="14" spans="4:20" x14ac:dyDescent="0.25">
      <c r="F14">
        <v>2411.5500000000002</v>
      </c>
      <c r="R14" s="70" t="s">
        <v>45</v>
      </c>
      <c r="S14" s="70"/>
      <c r="T14" s="70"/>
    </row>
    <row r="15" spans="4:20" x14ac:dyDescent="0.25">
      <c r="F15">
        <v>-3.47</v>
      </c>
    </row>
    <row r="16" spans="4:20" x14ac:dyDescent="0.25">
      <c r="F16">
        <v>-19.3</v>
      </c>
    </row>
    <row r="17" spans="4:20" x14ac:dyDescent="0.25">
      <c r="F17">
        <v>-14.48</v>
      </c>
      <c r="R17" s="8" t="s">
        <v>29</v>
      </c>
      <c r="T17">
        <v>8769.82</v>
      </c>
    </row>
    <row r="18" spans="4:20" x14ac:dyDescent="0.25">
      <c r="F18">
        <v>1953.41</v>
      </c>
      <c r="R18" s="8" t="s">
        <v>46</v>
      </c>
      <c r="T18">
        <v>1196.52</v>
      </c>
    </row>
    <row r="19" spans="4:20" x14ac:dyDescent="0.25">
      <c r="F19">
        <v>-18.600000000000001</v>
      </c>
      <c r="R19" s="8" t="s">
        <v>41</v>
      </c>
      <c r="T19">
        <v>4523</v>
      </c>
    </row>
    <row r="20" spans="4:20" x14ac:dyDescent="0.25">
      <c r="F20">
        <v>-18.84</v>
      </c>
      <c r="R20" s="8" t="s">
        <v>42</v>
      </c>
      <c r="T20">
        <v>1178.68</v>
      </c>
    </row>
    <row r="21" spans="4:20" ht="13.8" thickBot="1" x14ac:dyDescent="0.3">
      <c r="F21">
        <v>2541.96</v>
      </c>
    </row>
    <row r="22" spans="4:20" ht="13.8" thickBot="1" x14ac:dyDescent="0.3">
      <c r="T22" s="9">
        <f>SUM(T17:T21)</f>
        <v>15668.02</v>
      </c>
    </row>
    <row r="25" spans="4:20" x14ac:dyDescent="0.25">
      <c r="D25">
        <f>SUM(D7:D24)</f>
        <v>2785</v>
      </c>
      <c r="E25">
        <f t="shared" ref="E25:N25" si="0">SUM(E7:E24)</f>
        <v>0</v>
      </c>
      <c r="F25">
        <f t="shared" si="0"/>
        <v>10357.66</v>
      </c>
      <c r="G25">
        <f t="shared" si="0"/>
        <v>0</v>
      </c>
      <c r="H25">
        <f t="shared" si="0"/>
        <v>0</v>
      </c>
      <c r="I25">
        <f t="shared" si="0"/>
        <v>0</v>
      </c>
      <c r="J25">
        <f t="shared" si="0"/>
        <v>0</v>
      </c>
      <c r="K25">
        <f t="shared" si="0"/>
        <v>8769.82</v>
      </c>
      <c r="L25">
        <f t="shared" si="0"/>
        <v>1196.52</v>
      </c>
      <c r="M25">
        <f t="shared" si="0"/>
        <v>4523</v>
      </c>
      <c r="N25">
        <f t="shared" si="0"/>
        <v>1178.68</v>
      </c>
    </row>
    <row r="27" spans="4:20" x14ac:dyDescent="0.25">
      <c r="F27" s="3">
        <v>13142.66</v>
      </c>
      <c r="N27" s="3">
        <v>15668.02</v>
      </c>
    </row>
  </sheetData>
  <mergeCells count="2">
    <mergeCell ref="R5:T5"/>
    <mergeCell ref="R14:T14"/>
  </mergeCell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D3:N22"/>
  <sheetViews>
    <sheetView workbookViewId="0">
      <selection activeCell="D3" sqref="D3:J5"/>
    </sheetView>
  </sheetViews>
  <sheetFormatPr defaultRowHeight="13.2" x14ac:dyDescent="0.25"/>
  <cols>
    <col min="13" max="13" width="11.5546875" customWidth="1"/>
  </cols>
  <sheetData>
    <row r="3" spans="4:14" x14ac:dyDescent="0.25">
      <c r="D3" s="70" t="s">
        <v>48</v>
      </c>
      <c r="E3" s="70"/>
      <c r="I3" s="70" t="s">
        <v>49</v>
      </c>
      <c r="J3" s="70"/>
    </row>
    <row r="5" spans="4:14" x14ac:dyDescent="0.25">
      <c r="D5" t="s">
        <v>28</v>
      </c>
      <c r="E5" t="s">
        <v>47</v>
      </c>
      <c r="I5" t="s">
        <v>27</v>
      </c>
      <c r="J5" t="s">
        <v>40</v>
      </c>
    </row>
    <row r="7" spans="4:14" x14ac:dyDescent="0.25">
      <c r="E7">
        <v>2530.0700000000002</v>
      </c>
      <c r="I7">
        <v>1196.52</v>
      </c>
      <c r="J7">
        <v>8739.5400000000009</v>
      </c>
      <c r="M7" s="3" t="s">
        <v>50</v>
      </c>
    </row>
    <row r="8" spans="4:14" x14ac:dyDescent="0.25">
      <c r="E8">
        <v>-18.75</v>
      </c>
      <c r="I8">
        <v>1300</v>
      </c>
    </row>
    <row r="9" spans="4:14" x14ac:dyDescent="0.25">
      <c r="E9">
        <v>2124.7800000000002</v>
      </c>
      <c r="I9">
        <v>1300</v>
      </c>
    </row>
    <row r="10" spans="4:14" x14ac:dyDescent="0.25">
      <c r="E10">
        <v>-15.75</v>
      </c>
      <c r="I10">
        <v>2655</v>
      </c>
      <c r="M10" t="s">
        <v>39</v>
      </c>
      <c r="N10" s="3">
        <v>9734.58</v>
      </c>
    </row>
    <row r="11" spans="4:14" x14ac:dyDescent="0.25">
      <c r="E11">
        <v>-20.99</v>
      </c>
      <c r="I11">
        <v>130</v>
      </c>
    </row>
    <row r="12" spans="4:14" x14ac:dyDescent="0.25">
      <c r="E12">
        <v>-3.78</v>
      </c>
    </row>
    <row r="13" spans="4:14" x14ac:dyDescent="0.25">
      <c r="E13">
        <v>2206.38</v>
      </c>
      <c r="M13" s="3" t="s">
        <v>51</v>
      </c>
    </row>
    <row r="14" spans="4:14" x14ac:dyDescent="0.25">
      <c r="E14">
        <v>-16.350000000000001</v>
      </c>
    </row>
    <row r="15" spans="4:14" x14ac:dyDescent="0.25">
      <c r="E15">
        <v>2974.69</v>
      </c>
      <c r="M15" s="8" t="s">
        <v>46</v>
      </c>
      <c r="N15">
        <v>6581.52</v>
      </c>
    </row>
    <row r="16" spans="4:14" x14ac:dyDescent="0.25">
      <c r="E16">
        <v>-21.8</v>
      </c>
      <c r="M16" s="8" t="s">
        <v>29</v>
      </c>
      <c r="N16">
        <v>8739.5400000000009</v>
      </c>
    </row>
    <row r="17" spans="5:14" x14ac:dyDescent="0.25">
      <c r="E17">
        <v>-3.92</v>
      </c>
    </row>
    <row r="18" spans="5:14" x14ac:dyDescent="0.25">
      <c r="N18" s="3">
        <f>SUM(N15:N17)</f>
        <v>15321.060000000001</v>
      </c>
    </row>
    <row r="19" spans="5:14" x14ac:dyDescent="0.25">
      <c r="E19" s="3"/>
      <c r="F19" s="3"/>
      <c r="G19" s="3"/>
      <c r="H19" s="3"/>
      <c r="I19" s="3"/>
      <c r="J19" s="3"/>
    </row>
    <row r="20" spans="5:14" x14ac:dyDescent="0.25">
      <c r="F20" s="3"/>
      <c r="G20" s="3"/>
      <c r="H20" s="3"/>
      <c r="I20" s="3">
        <f>SUM(I7:I19)</f>
        <v>6581.52</v>
      </c>
      <c r="J20" s="3">
        <f>SUM(J7:J19)</f>
        <v>8739.5400000000009</v>
      </c>
    </row>
    <row r="22" spans="5:14" x14ac:dyDescent="0.25">
      <c r="E22" s="3">
        <f>SUM(E7:E19)</f>
        <v>9734.5800000000017</v>
      </c>
      <c r="I22" s="3">
        <f>I20+J20</f>
        <v>15321.060000000001</v>
      </c>
    </row>
  </sheetData>
  <mergeCells count="2">
    <mergeCell ref="D3:E3"/>
    <mergeCell ref="I3:J3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"/>
  <sheetViews>
    <sheetView workbookViewId="0">
      <selection activeCell="L20" sqref="L20"/>
    </sheetView>
  </sheetViews>
  <sheetFormatPr defaultRowHeight="13.2" x14ac:dyDescent="0.25"/>
  <sheetData>
    <row r="1" spans="1:14" x14ac:dyDescent="0.25">
      <c r="A1" t="s">
        <v>52</v>
      </c>
    </row>
    <row r="4" spans="1:14" x14ac:dyDescent="0.25">
      <c r="D4" s="70" t="s">
        <v>48</v>
      </c>
      <c r="E4" s="70"/>
      <c r="I4" s="70" t="s">
        <v>49</v>
      </c>
      <c r="J4" s="70"/>
    </row>
    <row r="6" spans="1:14" x14ac:dyDescent="0.25">
      <c r="D6" t="s">
        <v>28</v>
      </c>
      <c r="E6" t="s">
        <v>47</v>
      </c>
      <c r="I6" t="s">
        <v>27</v>
      </c>
      <c r="J6" t="s">
        <v>40</v>
      </c>
      <c r="K6" t="s">
        <v>53</v>
      </c>
      <c r="L6" t="s">
        <v>39</v>
      </c>
    </row>
    <row r="8" spans="1:14" x14ac:dyDescent="0.25">
      <c r="I8" s="1">
        <v>1196.52</v>
      </c>
      <c r="J8">
        <v>8654.2099999999991</v>
      </c>
      <c r="K8" s="1">
        <v>10914</v>
      </c>
      <c r="L8">
        <v>2861.37</v>
      </c>
    </row>
    <row r="9" spans="1:14" x14ac:dyDescent="0.25">
      <c r="I9" s="1">
        <v>130</v>
      </c>
      <c r="L9">
        <v>-21.21</v>
      </c>
    </row>
    <row r="10" spans="1:14" x14ac:dyDescent="0.25">
      <c r="L10" s="1">
        <v>2655</v>
      </c>
    </row>
    <row r="13" spans="1:14" x14ac:dyDescent="0.25">
      <c r="I13" s="4">
        <f>SUM(I8:I12)</f>
        <v>1326.52</v>
      </c>
      <c r="J13" s="4">
        <f>SUM(J8:J12)</f>
        <v>8654.2099999999991</v>
      </c>
      <c r="K13" s="4">
        <f>SUM(K8:K12)</f>
        <v>10914</v>
      </c>
      <c r="L13" s="4">
        <f>SUM(L8:L12)</f>
        <v>5495.16</v>
      </c>
      <c r="M13" s="3"/>
      <c r="N13" s="4">
        <f>SUM(I13:M13)</f>
        <v>26389.89</v>
      </c>
    </row>
  </sheetData>
  <mergeCells count="2">
    <mergeCell ref="D4:E4"/>
    <mergeCell ref="I4:J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49</vt:i4>
      </vt:variant>
    </vt:vector>
  </HeadingPairs>
  <TitlesOfParts>
    <vt:vector size="49" baseType="lpstr">
      <vt:lpstr>ICICI </vt:lpstr>
      <vt:lpstr>Sheet1</vt:lpstr>
      <vt:lpstr>Sheet2</vt:lpstr>
      <vt:lpstr>AUG Bill</vt:lpstr>
      <vt:lpstr>OCt18</vt:lpstr>
      <vt:lpstr>Sheet3</vt:lpstr>
      <vt:lpstr>DEc18</vt:lpstr>
      <vt:lpstr>Jan19</vt:lpstr>
      <vt:lpstr>Feb19</vt:lpstr>
      <vt:lpstr>Mar19</vt:lpstr>
      <vt:lpstr>April19</vt:lpstr>
      <vt:lpstr>May19</vt:lpstr>
      <vt:lpstr>Julne2019</vt:lpstr>
      <vt:lpstr>JUly19</vt:lpstr>
      <vt:lpstr>Aug19</vt:lpstr>
      <vt:lpstr>Sep19</vt:lpstr>
      <vt:lpstr>Oct19</vt:lpstr>
      <vt:lpstr>DEc</vt:lpstr>
      <vt:lpstr>Jan20</vt:lpstr>
      <vt:lpstr>Feb20</vt:lpstr>
      <vt:lpstr>Mar20</vt:lpstr>
      <vt:lpstr>Apl.20</vt:lpstr>
      <vt:lpstr>May20</vt:lpstr>
      <vt:lpstr>June20</vt:lpstr>
      <vt:lpstr>July20</vt:lpstr>
      <vt:lpstr>Aug20</vt:lpstr>
      <vt:lpstr>Sep20</vt:lpstr>
      <vt:lpstr>Oct20</vt:lpstr>
      <vt:lpstr>Nov20</vt:lpstr>
      <vt:lpstr>Dec20</vt:lpstr>
      <vt:lpstr>Jan21</vt:lpstr>
      <vt:lpstr>Feb21</vt:lpstr>
      <vt:lpstr>Mar21</vt:lpstr>
      <vt:lpstr>Aprl21</vt:lpstr>
      <vt:lpstr>May21</vt:lpstr>
      <vt:lpstr>jUNE21</vt:lpstr>
      <vt:lpstr>July21</vt:lpstr>
      <vt:lpstr>Aug21</vt:lpstr>
      <vt:lpstr>Sep21</vt:lpstr>
      <vt:lpstr>Oct21</vt:lpstr>
      <vt:lpstr>Nov21</vt:lpstr>
      <vt:lpstr>Dec21</vt:lpstr>
      <vt:lpstr>Jan22</vt:lpstr>
      <vt:lpstr>Feb 22</vt:lpstr>
      <vt:lpstr>Mar22</vt:lpstr>
      <vt:lpstr>Apl22</vt:lpstr>
      <vt:lpstr>May22</vt:lpstr>
      <vt:lpstr>June 22</vt:lpstr>
      <vt:lpstr>July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Varma</dc:creator>
  <cp:lastModifiedBy>CHANDRA VARMA</cp:lastModifiedBy>
  <dcterms:created xsi:type="dcterms:W3CDTF">2018-05-02T07:38:04Z</dcterms:created>
  <dcterms:modified xsi:type="dcterms:W3CDTF">2022-07-05T10:56:43Z</dcterms:modified>
</cp:coreProperties>
</file>